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trlProps/ctrlProp3.xml" ContentType="application/vnd.ms-excel.controlproperties+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730" codeName="{3D1A710C-6663-3D7B-7F91-EC182F24A4BC}"/>
  <workbookPr codeName="ThisWorkbook"/>
  <mc:AlternateContent xmlns:mc="http://schemas.openxmlformats.org/markup-compatibility/2006">
    <mc:Choice Requires="x15">
      <x15ac:absPath xmlns:x15ac="http://schemas.microsoft.com/office/spreadsheetml/2010/11/ac" url="D:\Users\TG5592\Documents\Evenement Utilitaire\Détermination état de base\"/>
    </mc:Choice>
  </mc:AlternateContent>
  <xr:revisionPtr revIDLastSave="0" documentId="13_ncr:1_{7A614CC0-FE22-44A1-A17C-83656B2BEDCB}" xr6:coauthVersionLast="36" xr6:coauthVersionMax="36" xr10:uidLastSave="{00000000-0000-0000-0000-000000000000}"/>
  <bookViews>
    <workbookView xWindow="360" yWindow="135" windowWidth="27405" windowHeight="11745" tabRatio="886" firstSheet="5" activeTab="5" xr2:uid="{00000000-000D-0000-FFFF-FFFF00000000}"/>
  </bookViews>
  <sheets>
    <sheet name="Instruction" sheetId="2" state="hidden" r:id="rId1"/>
    <sheet name="Rappels Incertitude" sheetId="9" state="hidden" r:id="rId2"/>
    <sheet name="Cables" sheetId="4" state="hidden" r:id="rId3"/>
    <sheet name="Element relatif aux mesures (P)" sheetId="1" state="hidden" r:id="rId4"/>
    <sheet name="Détermination état de base (P)" sheetId="11" state="hidden" r:id="rId5"/>
    <sheet name="Element relatif aux mesures (I)" sheetId="5" r:id="rId6"/>
    <sheet name="Détermination état de base (I)" sheetId="10" state="hidden" r:id="rId7"/>
    <sheet name="Exemple Livrable COND" sheetId="8" state="hidden" r:id="rId8"/>
    <sheet name="Exemple Livrable CDG" sheetId="7" state="hidden" r:id="rId9"/>
  </sheets>
  <externalReferences>
    <externalReference r:id="rId10"/>
  </externalReferences>
  <definedNames>
    <definedName name="Types_câbles" localSheetId="6">[1]Cables!$B$4:$B$91</definedName>
    <definedName name="Types_câbles" localSheetId="4">[1]Cables!$B$4:$B$91</definedName>
    <definedName name="Types_câbles">Cables!$B$4:$B$91</definedName>
    <definedName name="_xlnm.Print_Area" localSheetId="6">'Détermination état de base (I)'!$A$1:$K$15</definedName>
    <definedName name="_xlnm.Print_Area" localSheetId="4">'Détermination état de base (P)'!$A$1:$K$15</definedName>
    <definedName name="_xlnm.Print_Area" localSheetId="5">'Element relatif aux mesures (I)'!$A$1:$U$200</definedName>
    <definedName name="_xlnm.Print_Area" localSheetId="3">'Element relatif aux mesures (P)'!$A$1:$W$200</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X10" i="5" l="1"/>
  <c r="AY10" i="5" s="1"/>
  <c r="AZ10" i="5" s="1"/>
  <c r="AZ29" i="5"/>
  <c r="AZ30" i="5"/>
  <c r="AZ31" i="5"/>
  <c r="AZ32" i="5"/>
  <c r="AZ33" i="5"/>
  <c r="AZ34" i="5"/>
  <c r="AZ35" i="5"/>
  <c r="AZ36" i="5"/>
  <c r="AZ37" i="5"/>
  <c r="AZ38" i="5"/>
  <c r="AZ39" i="5"/>
  <c r="AZ40" i="5"/>
  <c r="AZ41" i="5"/>
  <c r="AZ42" i="5"/>
  <c r="AZ43" i="5"/>
  <c r="AZ44" i="5"/>
  <c r="AZ45" i="5"/>
  <c r="AZ46" i="5"/>
  <c r="AZ47" i="5"/>
  <c r="AZ48" i="5"/>
  <c r="AZ49" i="5"/>
  <c r="AZ50" i="5"/>
  <c r="AZ51" i="5"/>
  <c r="AZ52" i="5"/>
  <c r="AZ53" i="5"/>
  <c r="AZ54" i="5"/>
  <c r="AZ55" i="5"/>
  <c r="AZ56" i="5"/>
  <c r="AZ57" i="5"/>
  <c r="AZ58" i="5"/>
  <c r="AZ59" i="5"/>
  <c r="AZ60" i="5"/>
  <c r="AZ61" i="5"/>
  <c r="AZ62" i="5"/>
  <c r="AZ63" i="5"/>
  <c r="AZ64" i="5"/>
  <c r="AZ65" i="5"/>
  <c r="AZ66" i="5"/>
  <c r="AZ67" i="5"/>
  <c r="AZ68" i="5"/>
  <c r="AZ69" i="5"/>
  <c r="AZ70" i="5"/>
  <c r="AZ71" i="5"/>
  <c r="AZ72" i="5"/>
  <c r="AZ73" i="5"/>
  <c r="AZ74" i="5"/>
  <c r="AZ75" i="5"/>
  <c r="AZ76" i="5"/>
  <c r="AZ77" i="5"/>
  <c r="AZ78" i="5"/>
  <c r="AZ79" i="5"/>
  <c r="AZ80" i="5"/>
  <c r="AZ81" i="5"/>
  <c r="AZ82" i="5"/>
  <c r="AZ83" i="5"/>
  <c r="AZ84" i="5"/>
  <c r="AZ85" i="5"/>
  <c r="AZ86" i="5"/>
  <c r="AZ87" i="5"/>
  <c r="AZ88" i="5"/>
  <c r="AZ89" i="5"/>
  <c r="AZ90" i="5"/>
  <c r="AZ91" i="5"/>
  <c r="AZ92" i="5"/>
  <c r="AZ93" i="5"/>
  <c r="AZ94" i="5"/>
  <c r="AZ95" i="5"/>
  <c r="AZ96" i="5"/>
  <c r="AZ97" i="5"/>
  <c r="AZ98" i="5"/>
  <c r="AZ99" i="5"/>
  <c r="AZ100" i="5"/>
  <c r="AZ101" i="5"/>
  <c r="AZ102" i="5"/>
  <c r="AZ103" i="5"/>
  <c r="AZ104" i="5"/>
  <c r="AZ105" i="5"/>
  <c r="AZ106" i="5"/>
  <c r="AZ107" i="5"/>
  <c r="AZ108" i="5"/>
  <c r="AZ109" i="5"/>
  <c r="AZ110" i="5"/>
  <c r="AZ111" i="5"/>
  <c r="AZ112" i="5"/>
  <c r="AZ113" i="5"/>
  <c r="AZ114" i="5"/>
  <c r="AZ115" i="5"/>
  <c r="AZ116" i="5"/>
  <c r="AZ117" i="5"/>
  <c r="AZ118" i="5"/>
  <c r="AZ119" i="5"/>
  <c r="AZ120" i="5"/>
  <c r="AZ121" i="5"/>
  <c r="AZ122" i="5"/>
  <c r="AZ123" i="5"/>
  <c r="AZ124" i="5"/>
  <c r="AZ125" i="5"/>
  <c r="AZ126" i="5"/>
  <c r="AZ127" i="5"/>
  <c r="AZ128" i="5"/>
  <c r="AZ129" i="5"/>
  <c r="AZ130" i="5"/>
  <c r="AZ131" i="5"/>
  <c r="AZ132" i="5"/>
  <c r="AZ133" i="5"/>
  <c r="AZ134" i="5"/>
  <c r="AZ135" i="5"/>
  <c r="AZ136" i="5"/>
  <c r="AZ137" i="5"/>
  <c r="AZ138" i="5"/>
  <c r="AZ139" i="5"/>
  <c r="AZ140" i="5"/>
  <c r="AZ141" i="5"/>
  <c r="AZ142" i="5"/>
  <c r="AZ143" i="5"/>
  <c r="AZ144" i="5"/>
  <c r="AZ145" i="5"/>
  <c r="AZ146" i="5"/>
  <c r="AZ147" i="5"/>
  <c r="AZ148" i="5"/>
  <c r="AZ149" i="5"/>
  <c r="AZ150" i="5"/>
  <c r="AZ151" i="5"/>
  <c r="AZ152" i="5"/>
  <c r="AZ153" i="5"/>
  <c r="AZ154" i="5"/>
  <c r="AZ155" i="5"/>
  <c r="AZ156" i="5"/>
  <c r="AZ157" i="5"/>
  <c r="AZ158" i="5"/>
  <c r="AZ159" i="5"/>
  <c r="AZ160" i="5"/>
  <c r="AZ161" i="5"/>
  <c r="AZ162" i="5"/>
  <c r="AZ163" i="5"/>
  <c r="AZ164" i="5"/>
  <c r="AZ165" i="5"/>
  <c r="AZ166" i="5"/>
  <c r="AZ167" i="5"/>
  <c r="AZ168" i="5"/>
  <c r="AZ169" i="5"/>
  <c r="AZ170" i="5"/>
  <c r="AZ171" i="5"/>
  <c r="AZ172" i="5"/>
  <c r="AZ173" i="5"/>
  <c r="AZ174" i="5"/>
  <c r="AZ175" i="5"/>
  <c r="AZ176" i="5"/>
  <c r="AZ177" i="5"/>
  <c r="AZ178" i="5"/>
  <c r="AZ179" i="5"/>
  <c r="AZ180" i="5"/>
  <c r="AZ181" i="5"/>
  <c r="AZ182" i="5"/>
  <c r="AZ183" i="5"/>
  <c r="AZ184" i="5"/>
  <c r="AZ185" i="5"/>
  <c r="AZ186" i="5"/>
  <c r="AZ187" i="5"/>
  <c r="AZ188" i="5"/>
  <c r="AZ189" i="5"/>
  <c r="AZ190" i="5"/>
  <c r="AZ191" i="5"/>
  <c r="AZ192" i="5"/>
  <c r="AZ193" i="5"/>
  <c r="AZ194" i="5"/>
  <c r="AZ195" i="5"/>
  <c r="AZ196" i="5"/>
  <c r="AZ197" i="5"/>
  <c r="AZ198" i="5"/>
  <c r="AZ199" i="5"/>
  <c r="AZ200" i="5"/>
  <c r="AY13" i="5"/>
  <c r="AZ13" i="5" s="1"/>
  <c r="AY14" i="5"/>
  <c r="AZ14" i="5" s="1"/>
  <c r="AY15" i="5"/>
  <c r="AZ15" i="5" s="1"/>
  <c r="AY22" i="5"/>
  <c r="AZ22" i="5" s="1"/>
  <c r="AY23" i="5"/>
  <c r="AZ23" i="5" s="1"/>
  <c r="AY29" i="5"/>
  <c r="AY30" i="5"/>
  <c r="AY31" i="5"/>
  <c r="AY32" i="5"/>
  <c r="AY33" i="5"/>
  <c r="AY34" i="5"/>
  <c r="AY35" i="5"/>
  <c r="AY36" i="5"/>
  <c r="AY37" i="5"/>
  <c r="AY38" i="5"/>
  <c r="AY39" i="5"/>
  <c r="AY40" i="5"/>
  <c r="AY41" i="5"/>
  <c r="AY42" i="5"/>
  <c r="AY43" i="5"/>
  <c r="AY44" i="5"/>
  <c r="AY45" i="5"/>
  <c r="AY46" i="5"/>
  <c r="AY47" i="5"/>
  <c r="AY48" i="5"/>
  <c r="AY49" i="5"/>
  <c r="AY50" i="5"/>
  <c r="AY51" i="5"/>
  <c r="AY52" i="5"/>
  <c r="AY53" i="5"/>
  <c r="AY54" i="5"/>
  <c r="AY55" i="5"/>
  <c r="AY56" i="5"/>
  <c r="AY57" i="5"/>
  <c r="AY58" i="5"/>
  <c r="AY59" i="5"/>
  <c r="AY60" i="5"/>
  <c r="AY61" i="5"/>
  <c r="AY62" i="5"/>
  <c r="AY63" i="5"/>
  <c r="AY64" i="5"/>
  <c r="AY65" i="5"/>
  <c r="AY66" i="5"/>
  <c r="AY67" i="5"/>
  <c r="AY68" i="5"/>
  <c r="AY69" i="5"/>
  <c r="AY70" i="5"/>
  <c r="AY71" i="5"/>
  <c r="AY72" i="5"/>
  <c r="AY73" i="5"/>
  <c r="AY74" i="5"/>
  <c r="AY75" i="5"/>
  <c r="AY76" i="5"/>
  <c r="AY77" i="5"/>
  <c r="AY78" i="5"/>
  <c r="AY79" i="5"/>
  <c r="AY80" i="5"/>
  <c r="AY81" i="5"/>
  <c r="AY82" i="5"/>
  <c r="AY83" i="5"/>
  <c r="AY84" i="5"/>
  <c r="AY85" i="5"/>
  <c r="AY86" i="5"/>
  <c r="AY87" i="5"/>
  <c r="AY88" i="5"/>
  <c r="AY89" i="5"/>
  <c r="AY90" i="5"/>
  <c r="AY91" i="5"/>
  <c r="AY92" i="5"/>
  <c r="AY93" i="5"/>
  <c r="AY94" i="5"/>
  <c r="AY95" i="5"/>
  <c r="AY96" i="5"/>
  <c r="AY97" i="5"/>
  <c r="AY98" i="5"/>
  <c r="AY99" i="5"/>
  <c r="AY100" i="5"/>
  <c r="AY101" i="5"/>
  <c r="AY102" i="5"/>
  <c r="AY103" i="5"/>
  <c r="AY104" i="5"/>
  <c r="AY105" i="5"/>
  <c r="AY106" i="5"/>
  <c r="AY107" i="5"/>
  <c r="AY108" i="5"/>
  <c r="AY109" i="5"/>
  <c r="AY110" i="5"/>
  <c r="AY111" i="5"/>
  <c r="AY112" i="5"/>
  <c r="AY113" i="5"/>
  <c r="AY114" i="5"/>
  <c r="AY115" i="5"/>
  <c r="AY116" i="5"/>
  <c r="AY117" i="5"/>
  <c r="AY118" i="5"/>
  <c r="AY119" i="5"/>
  <c r="AY120" i="5"/>
  <c r="AY121" i="5"/>
  <c r="AY122" i="5"/>
  <c r="AY123" i="5"/>
  <c r="AY124" i="5"/>
  <c r="AY125" i="5"/>
  <c r="AY126" i="5"/>
  <c r="AY127" i="5"/>
  <c r="AY128" i="5"/>
  <c r="AY129" i="5"/>
  <c r="AY130" i="5"/>
  <c r="AY131" i="5"/>
  <c r="AY132" i="5"/>
  <c r="AY133" i="5"/>
  <c r="AY134" i="5"/>
  <c r="AY135" i="5"/>
  <c r="AY136" i="5"/>
  <c r="AY137" i="5"/>
  <c r="AY138" i="5"/>
  <c r="AY139" i="5"/>
  <c r="AY140" i="5"/>
  <c r="AY141" i="5"/>
  <c r="AY142" i="5"/>
  <c r="AY143" i="5"/>
  <c r="AY144" i="5"/>
  <c r="AY145" i="5"/>
  <c r="AY146" i="5"/>
  <c r="AY147" i="5"/>
  <c r="AY148" i="5"/>
  <c r="AY149" i="5"/>
  <c r="AY150" i="5"/>
  <c r="AY151" i="5"/>
  <c r="AY152" i="5"/>
  <c r="AY153" i="5"/>
  <c r="AY154" i="5"/>
  <c r="AY155" i="5"/>
  <c r="AY156" i="5"/>
  <c r="AY157" i="5"/>
  <c r="AY158" i="5"/>
  <c r="AY159" i="5"/>
  <c r="AY160" i="5"/>
  <c r="AY161" i="5"/>
  <c r="AY162" i="5"/>
  <c r="AY163" i="5"/>
  <c r="AY164" i="5"/>
  <c r="AY165" i="5"/>
  <c r="AY166" i="5"/>
  <c r="AY167" i="5"/>
  <c r="AY168" i="5"/>
  <c r="AY169" i="5"/>
  <c r="AY170" i="5"/>
  <c r="AY171" i="5"/>
  <c r="AY172" i="5"/>
  <c r="AY173" i="5"/>
  <c r="AY174" i="5"/>
  <c r="AY175" i="5"/>
  <c r="AY176" i="5"/>
  <c r="AY177" i="5"/>
  <c r="AY178" i="5"/>
  <c r="AY179" i="5"/>
  <c r="AY180" i="5"/>
  <c r="AY181" i="5"/>
  <c r="AY182" i="5"/>
  <c r="AY183" i="5"/>
  <c r="AY184" i="5"/>
  <c r="AY185" i="5"/>
  <c r="AY186" i="5"/>
  <c r="AY187" i="5"/>
  <c r="AY188" i="5"/>
  <c r="AY189" i="5"/>
  <c r="AY190" i="5"/>
  <c r="AY191" i="5"/>
  <c r="AY192" i="5"/>
  <c r="AY193" i="5"/>
  <c r="AY194" i="5"/>
  <c r="AY195" i="5"/>
  <c r="AY196" i="5"/>
  <c r="AY197" i="5"/>
  <c r="AY198" i="5"/>
  <c r="AY199" i="5"/>
  <c r="AY200" i="5"/>
  <c r="AX15" i="5"/>
  <c r="AX11" i="5"/>
  <c r="AY11" i="5" s="1"/>
  <c r="AZ11" i="5" s="1"/>
  <c r="AX12" i="5"/>
  <c r="AY12" i="5" s="1"/>
  <c r="AZ12" i="5" s="1"/>
  <c r="AX13" i="5"/>
  <c r="AX14" i="5"/>
  <c r="AX16" i="5"/>
  <c r="AY16" i="5" s="1"/>
  <c r="AZ16" i="5" s="1"/>
  <c r="AX17" i="5"/>
  <c r="AY17" i="5" s="1"/>
  <c r="AZ17" i="5" s="1"/>
  <c r="AX18" i="5"/>
  <c r="AY18" i="5" s="1"/>
  <c r="AZ18" i="5" s="1"/>
  <c r="AX19" i="5"/>
  <c r="AY19" i="5" s="1"/>
  <c r="AZ19" i="5" s="1"/>
  <c r="AX20" i="5"/>
  <c r="AY20" i="5" s="1"/>
  <c r="AZ20" i="5" s="1"/>
  <c r="AX21" i="5"/>
  <c r="AY21" i="5" s="1"/>
  <c r="AZ21" i="5" s="1"/>
  <c r="AX22" i="5"/>
  <c r="AX23" i="5"/>
  <c r="AX24" i="5"/>
  <c r="AY24" i="5" s="1"/>
  <c r="AZ24" i="5" s="1"/>
  <c r="AX25" i="5"/>
  <c r="AY25" i="5" s="1"/>
  <c r="AZ25" i="5" s="1"/>
  <c r="AX26" i="5"/>
  <c r="AY26" i="5" s="1"/>
  <c r="AZ26" i="5" s="1"/>
  <c r="AX27" i="5"/>
  <c r="AY27" i="5" s="1"/>
  <c r="AZ27" i="5" s="1"/>
  <c r="AX28" i="5"/>
  <c r="AY28" i="5" s="1"/>
  <c r="AZ28" i="5" s="1"/>
  <c r="AX29" i="5"/>
  <c r="AX30" i="5"/>
  <c r="AX31" i="5"/>
  <c r="AX32" i="5"/>
  <c r="AX33" i="5"/>
  <c r="AX34" i="5"/>
  <c r="AX35" i="5"/>
  <c r="AX36" i="5"/>
  <c r="AX37" i="5"/>
  <c r="AX38" i="5"/>
  <c r="AX39" i="5"/>
  <c r="AX40" i="5"/>
  <c r="AX41" i="5"/>
  <c r="AX42" i="5"/>
  <c r="AX43" i="5"/>
  <c r="AX44" i="5"/>
  <c r="AX45" i="5"/>
  <c r="AX46" i="5"/>
  <c r="AX47" i="5"/>
  <c r="AX48" i="5"/>
  <c r="AX49" i="5"/>
  <c r="AX50" i="5"/>
  <c r="AX51" i="5"/>
  <c r="AX52" i="5"/>
  <c r="AX53" i="5"/>
  <c r="AX54" i="5"/>
  <c r="AX55" i="5"/>
  <c r="AX56" i="5"/>
  <c r="AX57" i="5"/>
  <c r="AX58" i="5"/>
  <c r="AX59" i="5"/>
  <c r="AX60" i="5"/>
  <c r="AX61" i="5"/>
  <c r="AX62" i="5"/>
  <c r="AX63" i="5"/>
  <c r="AX64" i="5"/>
  <c r="AX65" i="5"/>
  <c r="AX66" i="5"/>
  <c r="AX67" i="5"/>
  <c r="AX68" i="5"/>
  <c r="AX69" i="5"/>
  <c r="AX70" i="5"/>
  <c r="AX71" i="5"/>
  <c r="AX72" i="5"/>
  <c r="AX73" i="5"/>
  <c r="AX74" i="5"/>
  <c r="AX75" i="5"/>
  <c r="AX76" i="5"/>
  <c r="AX77" i="5"/>
  <c r="AX78" i="5"/>
  <c r="AX79" i="5"/>
  <c r="AX80" i="5"/>
  <c r="AX81" i="5"/>
  <c r="AX82" i="5"/>
  <c r="AX83" i="5"/>
  <c r="AX84" i="5"/>
  <c r="AX85" i="5"/>
  <c r="AX86" i="5"/>
  <c r="AX87" i="5"/>
  <c r="AX88" i="5"/>
  <c r="AX89" i="5"/>
  <c r="AX90" i="5"/>
  <c r="AX91" i="5"/>
  <c r="AX92" i="5"/>
  <c r="AX93" i="5"/>
  <c r="AX94" i="5"/>
  <c r="AX95" i="5"/>
  <c r="AX96" i="5"/>
  <c r="AX97" i="5"/>
  <c r="AX98" i="5"/>
  <c r="AX99" i="5"/>
  <c r="AX100" i="5"/>
  <c r="AX101" i="5"/>
  <c r="AX102" i="5"/>
  <c r="AX103" i="5"/>
  <c r="AX104" i="5"/>
  <c r="AX105" i="5"/>
  <c r="AX106" i="5"/>
  <c r="AX107" i="5"/>
  <c r="AX108" i="5"/>
  <c r="AX109" i="5"/>
  <c r="AX110" i="5"/>
  <c r="AX111" i="5"/>
  <c r="AX112" i="5"/>
  <c r="AX113" i="5"/>
  <c r="AX114" i="5"/>
  <c r="AX115" i="5"/>
  <c r="AX116" i="5"/>
  <c r="AX117" i="5"/>
  <c r="AX118" i="5"/>
  <c r="AX119" i="5"/>
  <c r="AX120" i="5"/>
  <c r="AX121" i="5"/>
  <c r="AX122" i="5"/>
  <c r="AX123" i="5"/>
  <c r="AX124" i="5"/>
  <c r="AX125" i="5"/>
  <c r="AX126" i="5"/>
  <c r="AX127" i="5"/>
  <c r="AX128" i="5"/>
  <c r="AX129" i="5"/>
  <c r="AX130" i="5"/>
  <c r="AX131" i="5"/>
  <c r="AX132" i="5"/>
  <c r="AX133" i="5"/>
  <c r="AX134" i="5"/>
  <c r="AX135" i="5"/>
  <c r="AX136" i="5"/>
  <c r="AX137" i="5"/>
  <c r="AX138" i="5"/>
  <c r="AX139" i="5"/>
  <c r="AX140" i="5"/>
  <c r="AX141" i="5"/>
  <c r="AX142" i="5"/>
  <c r="AX143" i="5"/>
  <c r="AX144" i="5"/>
  <c r="AX145" i="5"/>
  <c r="AX146" i="5"/>
  <c r="AX147" i="5"/>
  <c r="AX148" i="5"/>
  <c r="AX149" i="5"/>
  <c r="AX150" i="5"/>
  <c r="AX151" i="5"/>
  <c r="AX152" i="5"/>
  <c r="AX153" i="5"/>
  <c r="AX154" i="5"/>
  <c r="AX155" i="5"/>
  <c r="AX156" i="5"/>
  <c r="AX157" i="5"/>
  <c r="AX158" i="5"/>
  <c r="AX159" i="5"/>
  <c r="AX160" i="5"/>
  <c r="AX161" i="5"/>
  <c r="AX162" i="5"/>
  <c r="AX163" i="5"/>
  <c r="AX164" i="5"/>
  <c r="AX165" i="5"/>
  <c r="AX166" i="5"/>
  <c r="AX167" i="5"/>
  <c r="AX168" i="5"/>
  <c r="AX169" i="5"/>
  <c r="AX170" i="5"/>
  <c r="AX171" i="5"/>
  <c r="AX172" i="5"/>
  <c r="AX173" i="5"/>
  <c r="AX174" i="5"/>
  <c r="AX175" i="5"/>
  <c r="AX176" i="5"/>
  <c r="AX177" i="5"/>
  <c r="AX178" i="5"/>
  <c r="AX179" i="5"/>
  <c r="AX180" i="5"/>
  <c r="AX181" i="5"/>
  <c r="AX182" i="5"/>
  <c r="AX183" i="5"/>
  <c r="AX184" i="5"/>
  <c r="AX185" i="5"/>
  <c r="AX186" i="5"/>
  <c r="AX187" i="5"/>
  <c r="AX188" i="5"/>
  <c r="AX189" i="5"/>
  <c r="AX190" i="5"/>
  <c r="AX191" i="5"/>
  <c r="AX192" i="5"/>
  <c r="AX193" i="5"/>
  <c r="AX194" i="5"/>
  <c r="AX195" i="5"/>
  <c r="AX196" i="5"/>
  <c r="AX197" i="5"/>
  <c r="AX198" i="5"/>
  <c r="AX199" i="5"/>
  <c r="AX200" i="5"/>
  <c r="P11" i="5"/>
  <c r="AC10" i="5"/>
  <c r="M1" i="5" l="1"/>
  <c r="I1" i="5" s="1"/>
  <c r="F10" i="11"/>
  <c r="AC12" i="5" l="1"/>
  <c r="AC11" i="5"/>
  <c r="AC13" i="5"/>
  <c r="AC14" i="5"/>
  <c r="AC15" i="5"/>
  <c r="AC16" i="5"/>
  <c r="AC17" i="5"/>
  <c r="AC18" i="5"/>
  <c r="AC19" i="5"/>
  <c r="AC20" i="5"/>
  <c r="AC21" i="5"/>
  <c r="AC22" i="5"/>
  <c r="AC23" i="5"/>
  <c r="AC24" i="5"/>
  <c r="AC25" i="5"/>
  <c r="AC26" i="5"/>
  <c r="AC27" i="5"/>
  <c r="AC28" i="5"/>
  <c r="AC29" i="5"/>
  <c r="AC30" i="5"/>
  <c r="AC31" i="5"/>
  <c r="AC32" i="5"/>
  <c r="AC33" i="5"/>
  <c r="AC34" i="5"/>
  <c r="AC35" i="5"/>
  <c r="AC36" i="5"/>
  <c r="AC37" i="5"/>
  <c r="AC38" i="5"/>
  <c r="AC39" i="5"/>
  <c r="AC40" i="5"/>
  <c r="AC41" i="5"/>
  <c r="AC42" i="5"/>
  <c r="AC43" i="5"/>
  <c r="AC44" i="5"/>
  <c r="AC45" i="5"/>
  <c r="AC46" i="5"/>
  <c r="AC47" i="5"/>
  <c r="AC48" i="5"/>
  <c r="AC49" i="5"/>
  <c r="AC50" i="5"/>
  <c r="AC51" i="5"/>
  <c r="AC52" i="5"/>
  <c r="AC53" i="5"/>
  <c r="AC54" i="5"/>
  <c r="AC55" i="5"/>
  <c r="AC56" i="5"/>
  <c r="AC57" i="5"/>
  <c r="AC58" i="5"/>
  <c r="AC59" i="5"/>
  <c r="AC60" i="5"/>
  <c r="AC61" i="5"/>
  <c r="AC62" i="5"/>
  <c r="AC63" i="5"/>
  <c r="AC64" i="5"/>
  <c r="AC65" i="5"/>
  <c r="AC66" i="5"/>
  <c r="AC67" i="5"/>
  <c r="AC68" i="5"/>
  <c r="AC69" i="5"/>
  <c r="AC70" i="5"/>
  <c r="AC71" i="5"/>
  <c r="AC72" i="5"/>
  <c r="AC73" i="5"/>
  <c r="AC74" i="5"/>
  <c r="AC75" i="5"/>
  <c r="AC76" i="5"/>
  <c r="AC77" i="5"/>
  <c r="AC78" i="5"/>
  <c r="AC79" i="5"/>
  <c r="AC80" i="5"/>
  <c r="AC81" i="5"/>
  <c r="AC82" i="5"/>
  <c r="AC83" i="5"/>
  <c r="AC84" i="5"/>
  <c r="AC85" i="5"/>
  <c r="AC86" i="5"/>
  <c r="AC87" i="5"/>
  <c r="AC88" i="5"/>
  <c r="AC89" i="5"/>
  <c r="AC90" i="5"/>
  <c r="AC91" i="5"/>
  <c r="AC92" i="5"/>
  <c r="AC93" i="5"/>
  <c r="AC94" i="5"/>
  <c r="AC95" i="5"/>
  <c r="AC96" i="5"/>
  <c r="AC97" i="5"/>
  <c r="AC98" i="5"/>
  <c r="AC99" i="5"/>
  <c r="AC100" i="5"/>
  <c r="AC101" i="5"/>
  <c r="AC102" i="5"/>
  <c r="AC103" i="5"/>
  <c r="AC104" i="5"/>
  <c r="AC105" i="5"/>
  <c r="AC106" i="5"/>
  <c r="AC107" i="5"/>
  <c r="AC108" i="5"/>
  <c r="AC109" i="5"/>
  <c r="AC110" i="5"/>
  <c r="AC111" i="5"/>
  <c r="AC112" i="5"/>
  <c r="AC113" i="5"/>
  <c r="AC114" i="5"/>
  <c r="AC115" i="5"/>
  <c r="AC116" i="5"/>
  <c r="AC117" i="5"/>
  <c r="AC118" i="5"/>
  <c r="AC119" i="5"/>
  <c r="AC120" i="5"/>
  <c r="AC121" i="5"/>
  <c r="AC122" i="5"/>
  <c r="AC123" i="5"/>
  <c r="AC124" i="5"/>
  <c r="AC125" i="5"/>
  <c r="AC126" i="5"/>
  <c r="AC127" i="5"/>
  <c r="AC128" i="5"/>
  <c r="AC129" i="5"/>
  <c r="AC130" i="5"/>
  <c r="AC131" i="5"/>
  <c r="AC132" i="5"/>
  <c r="AC133" i="5"/>
  <c r="AC134" i="5"/>
  <c r="AC135" i="5"/>
  <c r="AC136" i="5"/>
  <c r="AC137" i="5"/>
  <c r="AC138" i="5"/>
  <c r="AC139" i="5"/>
  <c r="AC140" i="5"/>
  <c r="AC141" i="5"/>
  <c r="AC142" i="5"/>
  <c r="AC143" i="5"/>
  <c r="AC144" i="5"/>
  <c r="AC145" i="5"/>
  <c r="AC146" i="5"/>
  <c r="AC147" i="5"/>
  <c r="AC148" i="5"/>
  <c r="AC149" i="5"/>
  <c r="AC150" i="5"/>
  <c r="AC151" i="5"/>
  <c r="AC152" i="5"/>
  <c r="AC153" i="5"/>
  <c r="AC154" i="5"/>
  <c r="AC155" i="5"/>
  <c r="AC156" i="5"/>
  <c r="AC157" i="5"/>
  <c r="AC158" i="5"/>
  <c r="AC159" i="5"/>
  <c r="AC160" i="5"/>
  <c r="AC161" i="5"/>
  <c r="AC162" i="5"/>
  <c r="AC163" i="5"/>
  <c r="AC164" i="5"/>
  <c r="AC165" i="5"/>
  <c r="AC166" i="5"/>
  <c r="AC167" i="5"/>
  <c r="AC168" i="5"/>
  <c r="AC169" i="5"/>
  <c r="AC170" i="5"/>
  <c r="AC171" i="5"/>
  <c r="AC172" i="5"/>
  <c r="AC173" i="5"/>
  <c r="AC174" i="5"/>
  <c r="AC175" i="5"/>
  <c r="AC176" i="5"/>
  <c r="AC177" i="5"/>
  <c r="AC178" i="5"/>
  <c r="AC179" i="5"/>
  <c r="AC180" i="5"/>
  <c r="AC181" i="5"/>
  <c r="AC182" i="5"/>
  <c r="AC183" i="5"/>
  <c r="AC184" i="5"/>
  <c r="AC185" i="5"/>
  <c r="AC186" i="5"/>
  <c r="AC187" i="5"/>
  <c r="AC188" i="5"/>
  <c r="AC189" i="5"/>
  <c r="AC190" i="5"/>
  <c r="AC191" i="5"/>
  <c r="AC192" i="5"/>
  <c r="AC193" i="5"/>
  <c r="AC194" i="5"/>
  <c r="AC195" i="5"/>
  <c r="AC196" i="5"/>
  <c r="AC197" i="5"/>
  <c r="AC198" i="5"/>
  <c r="AC199" i="5"/>
  <c r="AC200" i="5"/>
  <c r="AE16" i="1"/>
  <c r="AE11" i="1"/>
  <c r="AE12" i="1"/>
  <c r="AE13" i="1"/>
  <c r="AE14" i="1"/>
  <c r="AE15" i="1"/>
  <c r="AE17" i="1"/>
  <c r="AE18" i="1"/>
  <c r="AE19" i="1"/>
  <c r="AE20" i="1"/>
  <c r="AE21" i="1"/>
  <c r="AE22" i="1"/>
  <c r="AE23" i="1"/>
  <c r="AE24" i="1"/>
  <c r="AE25" i="1"/>
  <c r="AE26" i="1"/>
  <c r="AE27" i="1"/>
  <c r="AE28" i="1"/>
  <c r="AE29" i="1"/>
  <c r="AE30" i="1"/>
  <c r="AE31" i="1"/>
  <c r="AE32" i="1"/>
  <c r="AE33" i="1"/>
  <c r="AE34" i="1"/>
  <c r="AE35" i="1"/>
  <c r="AE36" i="1"/>
  <c r="AE37" i="1"/>
  <c r="AE38" i="1"/>
  <c r="AE39" i="1"/>
  <c r="AE40" i="1"/>
  <c r="AE41" i="1"/>
  <c r="AE42" i="1"/>
  <c r="AE43" i="1"/>
  <c r="AE44" i="1"/>
  <c r="AE45" i="1"/>
  <c r="AE46" i="1"/>
  <c r="AE47" i="1"/>
  <c r="AE48" i="1"/>
  <c r="AE49" i="1"/>
  <c r="AE50" i="1"/>
  <c r="AE51" i="1"/>
  <c r="AE52" i="1"/>
  <c r="AE53" i="1"/>
  <c r="AE54" i="1"/>
  <c r="AE55" i="1"/>
  <c r="AE56" i="1"/>
  <c r="AE57" i="1"/>
  <c r="AE58" i="1"/>
  <c r="AE59" i="1"/>
  <c r="AE60" i="1"/>
  <c r="AE61" i="1"/>
  <c r="AE62" i="1"/>
  <c r="AE63" i="1"/>
  <c r="AE64" i="1"/>
  <c r="AE65" i="1"/>
  <c r="AE66" i="1"/>
  <c r="AE67" i="1"/>
  <c r="AE68" i="1"/>
  <c r="AE69" i="1"/>
  <c r="AE70" i="1"/>
  <c r="AE71" i="1"/>
  <c r="AE72" i="1"/>
  <c r="AE73" i="1"/>
  <c r="AE74" i="1"/>
  <c r="AE75" i="1"/>
  <c r="AE76" i="1"/>
  <c r="AE77" i="1"/>
  <c r="AE78" i="1"/>
  <c r="AE79" i="1"/>
  <c r="AE80" i="1"/>
  <c r="AE81" i="1"/>
  <c r="AE82" i="1"/>
  <c r="AE83" i="1"/>
  <c r="AE84" i="1"/>
  <c r="AE85" i="1"/>
  <c r="AE86" i="1"/>
  <c r="AE87" i="1"/>
  <c r="AE88" i="1"/>
  <c r="AE89" i="1"/>
  <c r="AE90" i="1"/>
  <c r="AE91" i="1"/>
  <c r="AE92" i="1"/>
  <c r="AE93" i="1"/>
  <c r="AE94" i="1"/>
  <c r="AE95" i="1"/>
  <c r="AE96" i="1"/>
  <c r="AE97" i="1"/>
  <c r="AE98" i="1"/>
  <c r="AE99" i="1"/>
  <c r="AE100" i="1"/>
  <c r="AE101" i="1"/>
  <c r="AE102" i="1"/>
  <c r="AE103" i="1"/>
  <c r="AE104" i="1"/>
  <c r="AE105" i="1"/>
  <c r="AE106" i="1"/>
  <c r="AE107" i="1"/>
  <c r="AE108" i="1"/>
  <c r="AE109" i="1"/>
  <c r="AE110" i="1"/>
  <c r="AE111" i="1"/>
  <c r="AE112" i="1"/>
  <c r="AE113" i="1"/>
  <c r="AE114" i="1"/>
  <c r="AE115" i="1"/>
  <c r="AE116" i="1"/>
  <c r="AE117" i="1"/>
  <c r="AE118" i="1"/>
  <c r="AE119" i="1"/>
  <c r="AE120" i="1"/>
  <c r="AE121" i="1"/>
  <c r="AE122" i="1"/>
  <c r="AE123" i="1"/>
  <c r="AE124" i="1"/>
  <c r="AE125" i="1"/>
  <c r="AE126" i="1"/>
  <c r="AE127" i="1"/>
  <c r="AE128" i="1"/>
  <c r="AE129" i="1"/>
  <c r="AE130" i="1"/>
  <c r="AE131" i="1"/>
  <c r="AE132" i="1"/>
  <c r="AE133" i="1"/>
  <c r="AE134" i="1"/>
  <c r="AE135" i="1"/>
  <c r="AE136" i="1"/>
  <c r="AE137" i="1"/>
  <c r="AE138" i="1"/>
  <c r="AE139" i="1"/>
  <c r="AE140" i="1"/>
  <c r="AE141" i="1"/>
  <c r="AE142" i="1"/>
  <c r="AE143" i="1"/>
  <c r="AE144" i="1"/>
  <c r="AE145" i="1"/>
  <c r="AE146" i="1"/>
  <c r="AE147" i="1"/>
  <c r="AE148" i="1"/>
  <c r="AE149" i="1"/>
  <c r="AE150" i="1"/>
  <c r="AE151" i="1"/>
  <c r="AE152" i="1"/>
  <c r="AE153" i="1"/>
  <c r="AE154" i="1"/>
  <c r="AE155" i="1"/>
  <c r="AE156" i="1"/>
  <c r="AE157" i="1"/>
  <c r="AE158" i="1"/>
  <c r="AE159" i="1"/>
  <c r="AE160" i="1"/>
  <c r="AE161" i="1"/>
  <c r="AE162" i="1"/>
  <c r="AE163" i="1"/>
  <c r="AE164" i="1"/>
  <c r="AE165" i="1"/>
  <c r="AE166" i="1"/>
  <c r="AE167" i="1"/>
  <c r="AE168" i="1"/>
  <c r="AE169" i="1"/>
  <c r="AE170" i="1"/>
  <c r="AE171" i="1"/>
  <c r="AE172" i="1"/>
  <c r="AE173" i="1"/>
  <c r="AE174" i="1"/>
  <c r="AE175" i="1"/>
  <c r="AE176" i="1"/>
  <c r="AE177" i="1"/>
  <c r="AE178" i="1"/>
  <c r="AE179" i="1"/>
  <c r="AE180" i="1"/>
  <c r="AE181" i="1"/>
  <c r="AE182" i="1"/>
  <c r="AE183" i="1"/>
  <c r="AE184" i="1"/>
  <c r="AE185" i="1"/>
  <c r="AE186" i="1"/>
  <c r="AE187" i="1"/>
  <c r="AE188" i="1"/>
  <c r="AE189" i="1"/>
  <c r="AE190" i="1"/>
  <c r="AE191" i="1"/>
  <c r="AE192" i="1"/>
  <c r="AE193" i="1"/>
  <c r="AE194" i="1"/>
  <c r="AE195" i="1"/>
  <c r="AE196" i="1"/>
  <c r="AE197" i="1"/>
  <c r="AE198" i="1"/>
  <c r="AE199" i="1"/>
  <c r="AE200" i="1"/>
  <c r="G11" i="11"/>
  <c r="G12" i="11"/>
  <c r="G13" i="11"/>
  <c r="G14" i="11"/>
  <c r="G15" i="11"/>
  <c r="G16" i="11"/>
  <c r="G17" i="11"/>
  <c r="G18" i="11"/>
  <c r="G19" i="11"/>
  <c r="G20" i="11"/>
  <c r="G21" i="11"/>
  <c r="G22" i="11"/>
  <c r="G23" i="11"/>
  <c r="G24" i="11"/>
  <c r="G25" i="11"/>
  <c r="G26" i="11"/>
  <c r="G27" i="11"/>
  <c r="G28" i="11"/>
  <c r="G29" i="11"/>
  <c r="G30" i="11"/>
  <c r="G31" i="11"/>
  <c r="G32" i="11"/>
  <c r="G33" i="11"/>
  <c r="G34" i="11"/>
  <c r="G35" i="11"/>
  <c r="G36" i="11"/>
  <c r="G37" i="11"/>
  <c r="G38" i="11"/>
  <c r="G39" i="11"/>
  <c r="G40" i="11"/>
  <c r="G41" i="11"/>
  <c r="G42" i="11"/>
  <c r="G43" i="11"/>
  <c r="G44" i="11"/>
  <c r="G45" i="11"/>
  <c r="G46" i="11"/>
  <c r="G47" i="11"/>
  <c r="G48" i="11"/>
  <c r="G49" i="11"/>
  <c r="G50" i="11"/>
  <c r="G51" i="11"/>
  <c r="G52" i="11"/>
  <c r="G53" i="11"/>
  <c r="G54" i="11"/>
  <c r="G55" i="11"/>
  <c r="G56" i="11"/>
  <c r="G57" i="11"/>
  <c r="G58" i="11"/>
  <c r="G59" i="11"/>
  <c r="G60" i="11"/>
  <c r="G61" i="11"/>
  <c r="G62" i="11"/>
  <c r="G63" i="11"/>
  <c r="G64" i="11"/>
  <c r="G65" i="11"/>
  <c r="G66" i="11"/>
  <c r="G67" i="11"/>
  <c r="G68" i="11"/>
  <c r="G69" i="11"/>
  <c r="G70" i="11"/>
  <c r="G71" i="11"/>
  <c r="G72" i="11"/>
  <c r="G73" i="11"/>
  <c r="G74" i="11"/>
  <c r="G75" i="11"/>
  <c r="G76" i="11"/>
  <c r="G77" i="11"/>
  <c r="G78" i="11"/>
  <c r="G79" i="11"/>
  <c r="G80" i="11"/>
  <c r="G81" i="11"/>
  <c r="G82" i="11"/>
  <c r="G83" i="11"/>
  <c r="G84" i="11"/>
  <c r="G85" i="11"/>
  <c r="G86" i="11"/>
  <c r="G87" i="11"/>
  <c r="G88" i="11"/>
  <c r="G89" i="11"/>
  <c r="G90" i="11"/>
  <c r="G91" i="11"/>
  <c r="G92" i="11"/>
  <c r="G93" i="11"/>
  <c r="G94" i="11"/>
  <c r="G95" i="11"/>
  <c r="G96" i="11"/>
  <c r="G97" i="11"/>
  <c r="G98" i="11"/>
  <c r="G99" i="11"/>
  <c r="G100" i="11"/>
  <c r="G101" i="11"/>
  <c r="G102" i="11"/>
  <c r="G103" i="11"/>
  <c r="G104" i="11"/>
  <c r="G105" i="11"/>
  <c r="G106" i="11"/>
  <c r="G107" i="11"/>
  <c r="G108" i="11"/>
  <c r="G109" i="11"/>
  <c r="G110" i="11"/>
  <c r="G111" i="11"/>
  <c r="G112" i="11"/>
  <c r="G113" i="11"/>
  <c r="G114" i="11"/>
  <c r="G115" i="11"/>
  <c r="G116" i="11"/>
  <c r="G117" i="11"/>
  <c r="G118" i="11"/>
  <c r="G119" i="11"/>
  <c r="G120" i="11"/>
  <c r="G121" i="11"/>
  <c r="G122" i="11"/>
  <c r="G123" i="11"/>
  <c r="G124" i="11"/>
  <c r="G125" i="11"/>
  <c r="G126" i="11"/>
  <c r="G127" i="11"/>
  <c r="G128" i="11"/>
  <c r="G129" i="11"/>
  <c r="G130" i="11"/>
  <c r="G131" i="11"/>
  <c r="G132" i="11"/>
  <c r="G133" i="11"/>
  <c r="G134" i="11"/>
  <c r="G135" i="11"/>
  <c r="G136" i="11"/>
  <c r="G137" i="11"/>
  <c r="G138" i="11"/>
  <c r="G139" i="11"/>
  <c r="G140" i="11"/>
  <c r="G141" i="11"/>
  <c r="G142" i="11"/>
  <c r="G143" i="11"/>
  <c r="G144" i="11"/>
  <c r="G145" i="11"/>
  <c r="G146" i="11"/>
  <c r="G147" i="11"/>
  <c r="G148" i="11"/>
  <c r="G149" i="11"/>
  <c r="G150" i="11"/>
  <c r="G151" i="11"/>
  <c r="G152" i="11"/>
  <c r="G153" i="11"/>
  <c r="G154" i="11"/>
  <c r="G155" i="11"/>
  <c r="G156" i="11"/>
  <c r="G157" i="11"/>
  <c r="G158" i="11"/>
  <c r="G159" i="11"/>
  <c r="G160" i="11"/>
  <c r="G161" i="11"/>
  <c r="G162" i="11"/>
  <c r="G163" i="11"/>
  <c r="G164" i="11"/>
  <c r="G165" i="11"/>
  <c r="G166" i="11"/>
  <c r="G167" i="11"/>
  <c r="G168" i="11"/>
  <c r="G169" i="11"/>
  <c r="G170" i="11"/>
  <c r="G171" i="11"/>
  <c r="G172" i="11"/>
  <c r="G173" i="11"/>
  <c r="G174" i="11"/>
  <c r="G175" i="11"/>
  <c r="G176" i="11"/>
  <c r="G177" i="11"/>
  <c r="G178" i="11"/>
  <c r="G179" i="11"/>
  <c r="G180" i="11"/>
  <c r="G181" i="11"/>
  <c r="G182" i="11"/>
  <c r="G183" i="11"/>
  <c r="G184" i="11"/>
  <c r="G185" i="11"/>
  <c r="G186" i="11"/>
  <c r="G187" i="11"/>
  <c r="G188" i="11"/>
  <c r="G189" i="11"/>
  <c r="G190" i="11"/>
  <c r="G191" i="11"/>
  <c r="G192" i="11"/>
  <c r="G193" i="11"/>
  <c r="G194" i="11"/>
  <c r="G195" i="11"/>
  <c r="G196" i="11"/>
  <c r="G197" i="11"/>
  <c r="G198" i="11"/>
  <c r="G199" i="11"/>
  <c r="G200" i="11"/>
  <c r="F11" i="11"/>
  <c r="F12" i="11"/>
  <c r="F13" i="11"/>
  <c r="F14" i="11"/>
  <c r="F15" i="11"/>
  <c r="F16" i="11"/>
  <c r="F17" i="11"/>
  <c r="F18" i="11"/>
  <c r="F19" i="11"/>
  <c r="F20" i="11"/>
  <c r="F21" i="11"/>
  <c r="F22" i="11"/>
  <c r="F23" i="11"/>
  <c r="F24" i="11"/>
  <c r="F25" i="11"/>
  <c r="F26" i="11"/>
  <c r="F27" i="11"/>
  <c r="F28" i="11"/>
  <c r="F29" i="11"/>
  <c r="F30" i="11"/>
  <c r="F31" i="11"/>
  <c r="F32" i="11"/>
  <c r="F33" i="11"/>
  <c r="F34" i="11"/>
  <c r="F35" i="11"/>
  <c r="F36" i="11"/>
  <c r="F37" i="11"/>
  <c r="F38" i="11"/>
  <c r="F39" i="11"/>
  <c r="F40" i="11"/>
  <c r="F41" i="11"/>
  <c r="F42" i="11"/>
  <c r="F43" i="11"/>
  <c r="F44" i="11"/>
  <c r="F45" i="11"/>
  <c r="F46" i="11"/>
  <c r="F47" i="11"/>
  <c r="F48" i="11"/>
  <c r="F49" i="11"/>
  <c r="F50" i="11"/>
  <c r="F51" i="11"/>
  <c r="F52" i="11"/>
  <c r="F53" i="11"/>
  <c r="F54" i="11"/>
  <c r="F55" i="11"/>
  <c r="F56" i="11"/>
  <c r="F57" i="11"/>
  <c r="F58" i="11"/>
  <c r="F59" i="11"/>
  <c r="F60" i="11"/>
  <c r="F61" i="11"/>
  <c r="F62" i="11"/>
  <c r="F63" i="11"/>
  <c r="F64" i="11"/>
  <c r="F65" i="11"/>
  <c r="F66" i="11"/>
  <c r="F67" i="11"/>
  <c r="F68" i="11"/>
  <c r="F69" i="11"/>
  <c r="F70" i="11"/>
  <c r="F71" i="11"/>
  <c r="F72" i="11"/>
  <c r="F73" i="11"/>
  <c r="F74" i="11"/>
  <c r="F75" i="11"/>
  <c r="F76" i="11"/>
  <c r="F77" i="11"/>
  <c r="F78" i="11"/>
  <c r="F79" i="11"/>
  <c r="F80" i="11"/>
  <c r="F81" i="11"/>
  <c r="F82" i="11"/>
  <c r="F83" i="11"/>
  <c r="F84" i="11"/>
  <c r="F85" i="11"/>
  <c r="F86" i="11"/>
  <c r="F87" i="11"/>
  <c r="F88" i="11"/>
  <c r="F89" i="11"/>
  <c r="F90" i="11"/>
  <c r="F91" i="11"/>
  <c r="F92" i="11"/>
  <c r="F93" i="11"/>
  <c r="F94" i="11"/>
  <c r="F95" i="11"/>
  <c r="F96" i="11"/>
  <c r="F97" i="11"/>
  <c r="F98" i="11"/>
  <c r="F99" i="11"/>
  <c r="F100" i="11"/>
  <c r="F101" i="11"/>
  <c r="F102" i="11"/>
  <c r="F103" i="11"/>
  <c r="F104" i="11"/>
  <c r="F105" i="11"/>
  <c r="F106" i="11"/>
  <c r="F107" i="11"/>
  <c r="F108" i="11"/>
  <c r="F109" i="11"/>
  <c r="F110" i="11"/>
  <c r="F111" i="11"/>
  <c r="F112" i="11"/>
  <c r="F113" i="11"/>
  <c r="F114" i="11"/>
  <c r="F115" i="11"/>
  <c r="F116" i="11"/>
  <c r="F117" i="11"/>
  <c r="F118" i="11"/>
  <c r="F119" i="11"/>
  <c r="F120" i="11"/>
  <c r="F121" i="11"/>
  <c r="F122" i="11"/>
  <c r="F123" i="11"/>
  <c r="F124" i="11"/>
  <c r="F125" i="11"/>
  <c r="F126" i="11"/>
  <c r="F127" i="11"/>
  <c r="F128" i="11"/>
  <c r="F129" i="11"/>
  <c r="F130" i="11"/>
  <c r="F131" i="11"/>
  <c r="F132" i="11"/>
  <c r="F133" i="11"/>
  <c r="F134" i="11"/>
  <c r="F135" i="11"/>
  <c r="F136" i="11"/>
  <c r="F137" i="11"/>
  <c r="F138" i="11"/>
  <c r="F139" i="11"/>
  <c r="F140" i="11"/>
  <c r="F141" i="11"/>
  <c r="F142" i="11"/>
  <c r="F143" i="11"/>
  <c r="F144" i="11"/>
  <c r="F145" i="11"/>
  <c r="F146" i="11"/>
  <c r="F147" i="11"/>
  <c r="F148" i="11"/>
  <c r="F149" i="11"/>
  <c r="F150" i="11"/>
  <c r="F151" i="11"/>
  <c r="F152" i="11"/>
  <c r="F153" i="11"/>
  <c r="F154" i="11"/>
  <c r="F155" i="11"/>
  <c r="F156" i="11"/>
  <c r="F157" i="11"/>
  <c r="F158" i="11"/>
  <c r="F159" i="11"/>
  <c r="F160" i="11"/>
  <c r="F161" i="11"/>
  <c r="F162" i="11"/>
  <c r="F163" i="11"/>
  <c r="F164" i="11"/>
  <c r="F165" i="11"/>
  <c r="F166" i="11"/>
  <c r="F167" i="11"/>
  <c r="F168" i="11"/>
  <c r="F169" i="11"/>
  <c r="F170" i="11"/>
  <c r="F171" i="11"/>
  <c r="F172" i="11"/>
  <c r="F173" i="11"/>
  <c r="F174" i="11"/>
  <c r="F175" i="11"/>
  <c r="F176" i="11"/>
  <c r="F177" i="11"/>
  <c r="F178" i="11"/>
  <c r="F179" i="11"/>
  <c r="F180" i="11"/>
  <c r="F181" i="11"/>
  <c r="F182" i="11"/>
  <c r="F183" i="11"/>
  <c r="F184" i="11"/>
  <c r="F185" i="11"/>
  <c r="F186" i="11"/>
  <c r="F187" i="11"/>
  <c r="F188" i="11"/>
  <c r="F189" i="11"/>
  <c r="F190" i="11"/>
  <c r="F191" i="11"/>
  <c r="F192" i="11"/>
  <c r="F193" i="11"/>
  <c r="F194" i="11"/>
  <c r="F195" i="11"/>
  <c r="F196" i="11"/>
  <c r="F197" i="11"/>
  <c r="F198" i="11"/>
  <c r="F199" i="11"/>
  <c r="F200" i="11"/>
  <c r="AD15" i="1"/>
  <c r="AE10" i="1"/>
  <c r="F29" i="10" l="1"/>
  <c r="F30" i="10"/>
  <c r="F31" i="10"/>
  <c r="F32" i="10"/>
  <c r="F33" i="10"/>
  <c r="F34" i="10"/>
  <c r="F35" i="10"/>
  <c r="F36" i="10"/>
  <c r="F37" i="10"/>
  <c r="F38" i="10"/>
  <c r="F39" i="10"/>
  <c r="F40" i="10"/>
  <c r="F41" i="10"/>
  <c r="F42" i="10"/>
  <c r="F43" i="10"/>
  <c r="F44" i="10"/>
  <c r="F45" i="10"/>
  <c r="F46" i="10"/>
  <c r="F47" i="10"/>
  <c r="F48" i="10"/>
  <c r="F49" i="10"/>
  <c r="F50" i="10"/>
  <c r="F51" i="10"/>
  <c r="F52" i="10"/>
  <c r="F53" i="10"/>
  <c r="F54" i="10"/>
  <c r="F55" i="10"/>
  <c r="F56" i="10"/>
  <c r="F57" i="10"/>
  <c r="F58" i="10"/>
  <c r="F59" i="10"/>
  <c r="F60" i="10"/>
  <c r="F61" i="10"/>
  <c r="F62" i="10"/>
  <c r="F63" i="10"/>
  <c r="F64" i="10"/>
  <c r="F65" i="10"/>
  <c r="F66" i="10"/>
  <c r="F67" i="10"/>
  <c r="F68" i="10"/>
  <c r="F69" i="10"/>
  <c r="F70" i="10"/>
  <c r="F71" i="10"/>
  <c r="F72" i="10"/>
  <c r="F73" i="10"/>
  <c r="F74" i="10"/>
  <c r="F75" i="10"/>
  <c r="F76" i="10"/>
  <c r="F77" i="10"/>
  <c r="F78" i="10"/>
  <c r="F79" i="10"/>
  <c r="F80" i="10"/>
  <c r="F81" i="10"/>
  <c r="F82" i="10"/>
  <c r="F83" i="10"/>
  <c r="F84" i="10"/>
  <c r="F85" i="10"/>
  <c r="F86" i="10"/>
  <c r="F87" i="10"/>
  <c r="F88" i="10"/>
  <c r="F89" i="10"/>
  <c r="F90" i="10"/>
  <c r="F91" i="10"/>
  <c r="F92" i="10"/>
  <c r="F93" i="10"/>
  <c r="F94" i="10"/>
  <c r="F95" i="10"/>
  <c r="F96" i="10"/>
  <c r="F97" i="10"/>
  <c r="F98" i="10"/>
  <c r="F99" i="10"/>
  <c r="F100" i="10"/>
  <c r="F101" i="10"/>
  <c r="F102" i="10"/>
  <c r="F103" i="10"/>
  <c r="F104" i="10"/>
  <c r="F105" i="10"/>
  <c r="F106" i="10"/>
  <c r="F107" i="10"/>
  <c r="F108" i="10"/>
  <c r="F109" i="10"/>
  <c r="F110" i="10"/>
  <c r="F111" i="10"/>
  <c r="F112" i="10"/>
  <c r="F113" i="10"/>
  <c r="F114" i="10"/>
  <c r="F115" i="10"/>
  <c r="F116" i="10"/>
  <c r="F117" i="10"/>
  <c r="F118" i="10"/>
  <c r="F119" i="10"/>
  <c r="F120" i="10"/>
  <c r="F121" i="10"/>
  <c r="F122" i="10"/>
  <c r="F123" i="10"/>
  <c r="F124" i="10"/>
  <c r="F125" i="10"/>
  <c r="F126" i="10"/>
  <c r="F127" i="10"/>
  <c r="F128" i="10"/>
  <c r="F129" i="10"/>
  <c r="F130" i="10"/>
  <c r="F131" i="10"/>
  <c r="F132" i="10"/>
  <c r="F133" i="10"/>
  <c r="F134" i="10"/>
  <c r="F135" i="10"/>
  <c r="F136" i="10"/>
  <c r="F137" i="10"/>
  <c r="F138" i="10"/>
  <c r="F139" i="10"/>
  <c r="F140" i="10"/>
  <c r="F141" i="10"/>
  <c r="F142" i="10"/>
  <c r="F143" i="10"/>
  <c r="F144" i="10"/>
  <c r="F145" i="10"/>
  <c r="F146" i="10"/>
  <c r="F147" i="10"/>
  <c r="F148" i="10"/>
  <c r="F149" i="10"/>
  <c r="F150" i="10"/>
  <c r="F151" i="10"/>
  <c r="F152" i="10"/>
  <c r="F153" i="10"/>
  <c r="F154" i="10"/>
  <c r="F155" i="10"/>
  <c r="F156" i="10"/>
  <c r="F157" i="10"/>
  <c r="F158" i="10"/>
  <c r="F159" i="10"/>
  <c r="F160" i="10"/>
  <c r="F161" i="10"/>
  <c r="F162" i="10"/>
  <c r="F163" i="10"/>
  <c r="F164" i="10"/>
  <c r="F165" i="10"/>
  <c r="F166" i="10"/>
  <c r="F167" i="10"/>
  <c r="F168" i="10"/>
  <c r="F169" i="10"/>
  <c r="F170" i="10"/>
  <c r="F171" i="10"/>
  <c r="F172" i="10"/>
  <c r="F173" i="10"/>
  <c r="F174" i="10"/>
  <c r="F175" i="10"/>
  <c r="F176" i="10"/>
  <c r="F177" i="10"/>
  <c r="F178" i="10"/>
  <c r="F179" i="10"/>
  <c r="F180" i="10"/>
  <c r="F181" i="10"/>
  <c r="F182" i="10"/>
  <c r="F183" i="10"/>
  <c r="F184" i="10"/>
  <c r="F185" i="10"/>
  <c r="F186" i="10"/>
  <c r="F187" i="10"/>
  <c r="F188" i="10"/>
  <c r="F189" i="10"/>
  <c r="F190" i="10"/>
  <c r="F191" i="10"/>
  <c r="F192" i="10"/>
  <c r="F193" i="10"/>
  <c r="F194" i="10"/>
  <c r="F195" i="10"/>
  <c r="F196" i="10"/>
  <c r="F197" i="10"/>
  <c r="F198" i="10"/>
  <c r="F199" i="10"/>
  <c r="F200" i="10"/>
  <c r="N11" i="5" l="1"/>
  <c r="AB10" i="5" l="1"/>
  <c r="AB11" i="5"/>
  <c r="AB12" i="5"/>
  <c r="AB13" i="5"/>
  <c r="AB14" i="5"/>
  <c r="AB15" i="5"/>
  <c r="AB16" i="5"/>
  <c r="AB17" i="5"/>
  <c r="AB18" i="5"/>
  <c r="AB19" i="5"/>
  <c r="AB20" i="5"/>
  <c r="AB21" i="5"/>
  <c r="AB22" i="5"/>
  <c r="AB23" i="5"/>
  <c r="AB24" i="5"/>
  <c r="AB25" i="5"/>
  <c r="AB26" i="5"/>
  <c r="AB27" i="5"/>
  <c r="AB28" i="5"/>
  <c r="AB29" i="5"/>
  <c r="AB30" i="5"/>
  <c r="AB31" i="5"/>
  <c r="AB32" i="5"/>
  <c r="AB33" i="5"/>
  <c r="AB34" i="5"/>
  <c r="AB35" i="5"/>
  <c r="AB36" i="5"/>
  <c r="AB37" i="5"/>
  <c r="AB38" i="5"/>
  <c r="AB39" i="5"/>
  <c r="AB40" i="5"/>
  <c r="AB41" i="5"/>
  <c r="AB42" i="5"/>
  <c r="AB43" i="5"/>
  <c r="AB44" i="5"/>
  <c r="AB45" i="5"/>
  <c r="AB46" i="5"/>
  <c r="A11" i="11" l="1"/>
  <c r="B11" i="11"/>
  <c r="C11" i="11"/>
  <c r="D11" i="11"/>
  <c r="A12" i="11"/>
  <c r="B12" i="11"/>
  <c r="C12" i="11"/>
  <c r="E12" i="11" s="1"/>
  <c r="D12" i="11"/>
  <c r="A13" i="11"/>
  <c r="B13" i="11"/>
  <c r="C13" i="11"/>
  <c r="D13" i="11"/>
  <c r="A14" i="11"/>
  <c r="B14" i="11"/>
  <c r="C14" i="11"/>
  <c r="E14" i="11" s="1"/>
  <c r="D14" i="11"/>
  <c r="A15" i="11"/>
  <c r="B15" i="11"/>
  <c r="C15" i="11"/>
  <c r="D15" i="11"/>
  <c r="A16" i="11"/>
  <c r="B16" i="11"/>
  <c r="C16" i="11"/>
  <c r="E16" i="11" s="1"/>
  <c r="D16" i="11"/>
  <c r="A17" i="11"/>
  <c r="B17" i="11"/>
  <c r="C17" i="11"/>
  <c r="D17" i="11"/>
  <c r="A18" i="11"/>
  <c r="B18" i="11"/>
  <c r="C18" i="11"/>
  <c r="E18" i="11" s="1"/>
  <c r="D18" i="11"/>
  <c r="A19" i="11"/>
  <c r="B19" i="11"/>
  <c r="C19" i="11"/>
  <c r="D19" i="11"/>
  <c r="A20" i="11"/>
  <c r="B20" i="11"/>
  <c r="C20" i="11"/>
  <c r="D20" i="11"/>
  <c r="A21" i="11"/>
  <c r="B21" i="11"/>
  <c r="C21" i="11"/>
  <c r="D21" i="11"/>
  <c r="A22" i="11"/>
  <c r="B22" i="11"/>
  <c r="C22" i="11"/>
  <c r="E22" i="11" s="1"/>
  <c r="D22" i="11"/>
  <c r="A23" i="11"/>
  <c r="B23" i="11"/>
  <c r="C23" i="11"/>
  <c r="D23" i="11"/>
  <c r="A24" i="11"/>
  <c r="B24" i="11"/>
  <c r="C24" i="11"/>
  <c r="D24" i="11"/>
  <c r="A25" i="11"/>
  <c r="B25" i="11"/>
  <c r="C25" i="11"/>
  <c r="D25" i="11"/>
  <c r="A26" i="11"/>
  <c r="B26" i="11"/>
  <c r="C26" i="11"/>
  <c r="E26" i="11" s="1"/>
  <c r="D26" i="11"/>
  <c r="A27" i="11"/>
  <c r="B27" i="11"/>
  <c r="C27" i="11"/>
  <c r="D27" i="11"/>
  <c r="A28" i="11"/>
  <c r="B28" i="11"/>
  <c r="C28" i="11"/>
  <c r="E28" i="11" s="1"/>
  <c r="D28" i="11"/>
  <c r="A29" i="11"/>
  <c r="B29" i="11"/>
  <c r="C29" i="11"/>
  <c r="D29" i="11"/>
  <c r="A30" i="11"/>
  <c r="B30" i="11"/>
  <c r="C30" i="11"/>
  <c r="E30" i="11" s="1"/>
  <c r="D30" i="11"/>
  <c r="A31" i="11"/>
  <c r="B31" i="11"/>
  <c r="C31" i="11"/>
  <c r="D31" i="11"/>
  <c r="A32" i="11"/>
  <c r="B32" i="11"/>
  <c r="C32" i="11"/>
  <c r="D32" i="11"/>
  <c r="A33" i="11"/>
  <c r="B33" i="11"/>
  <c r="C33" i="11"/>
  <c r="D33" i="11"/>
  <c r="A34" i="11"/>
  <c r="B34" i="11"/>
  <c r="C34" i="11"/>
  <c r="E34" i="11" s="1"/>
  <c r="D34" i="11"/>
  <c r="A35" i="11"/>
  <c r="B35" i="11"/>
  <c r="C35" i="11"/>
  <c r="D35" i="11"/>
  <c r="A36" i="11"/>
  <c r="B36" i="11"/>
  <c r="C36" i="11"/>
  <c r="D36" i="11"/>
  <c r="A37" i="11"/>
  <c r="B37" i="11"/>
  <c r="C37" i="11"/>
  <c r="D37" i="11"/>
  <c r="A38" i="11"/>
  <c r="B38" i="11"/>
  <c r="C38" i="11"/>
  <c r="E38" i="11" s="1"/>
  <c r="D38" i="11"/>
  <c r="A39" i="11"/>
  <c r="B39" i="11"/>
  <c r="C39" i="11"/>
  <c r="D39" i="11"/>
  <c r="A40" i="11"/>
  <c r="B40" i="11"/>
  <c r="C40" i="11"/>
  <c r="D40" i="11"/>
  <c r="A41" i="11"/>
  <c r="B41" i="11"/>
  <c r="C41" i="11"/>
  <c r="D41" i="11"/>
  <c r="A42" i="11"/>
  <c r="B42" i="11"/>
  <c r="C42" i="11"/>
  <c r="E42" i="11" s="1"/>
  <c r="D42" i="11"/>
  <c r="A43" i="11"/>
  <c r="B43" i="11"/>
  <c r="C43" i="11"/>
  <c r="D43" i="11"/>
  <c r="A44" i="11"/>
  <c r="B44" i="11"/>
  <c r="C44" i="11"/>
  <c r="D44" i="11"/>
  <c r="A45" i="11"/>
  <c r="B45" i="11"/>
  <c r="C45" i="11"/>
  <c r="D45" i="11"/>
  <c r="A46" i="11"/>
  <c r="B46" i="11"/>
  <c r="C46" i="11"/>
  <c r="E46" i="11" s="1"/>
  <c r="D46" i="11"/>
  <c r="A47" i="11"/>
  <c r="B47" i="11"/>
  <c r="C47" i="11"/>
  <c r="D47" i="11"/>
  <c r="A48" i="11"/>
  <c r="B48" i="11"/>
  <c r="C48" i="11"/>
  <c r="D48" i="11"/>
  <c r="E48" i="11"/>
  <c r="A49" i="11"/>
  <c r="B49" i="11"/>
  <c r="C49" i="11"/>
  <c r="D49" i="11"/>
  <c r="A50" i="11"/>
  <c r="B50" i="11"/>
  <c r="C50" i="11"/>
  <c r="E50" i="11" s="1"/>
  <c r="D50" i="11"/>
  <c r="A51" i="11"/>
  <c r="B51" i="11"/>
  <c r="C51" i="11"/>
  <c r="D51" i="11"/>
  <c r="A52" i="11"/>
  <c r="B52" i="11"/>
  <c r="C52" i="11"/>
  <c r="D52" i="11"/>
  <c r="E52" i="11"/>
  <c r="A53" i="11"/>
  <c r="B53" i="11"/>
  <c r="C53" i="11"/>
  <c r="D53" i="11"/>
  <c r="A54" i="11"/>
  <c r="B54" i="11"/>
  <c r="C54" i="11"/>
  <c r="E54" i="11" s="1"/>
  <c r="D54" i="11"/>
  <c r="A55" i="11"/>
  <c r="B55" i="11"/>
  <c r="C55" i="11"/>
  <c r="D55" i="11"/>
  <c r="A56" i="11"/>
  <c r="B56" i="11"/>
  <c r="C56" i="11"/>
  <c r="D56" i="11"/>
  <c r="A57" i="11"/>
  <c r="B57" i="11"/>
  <c r="C57" i="11"/>
  <c r="D57" i="11"/>
  <c r="A58" i="11"/>
  <c r="B58" i="11"/>
  <c r="C58" i="11"/>
  <c r="E58" i="11" s="1"/>
  <c r="D58" i="11"/>
  <c r="A59" i="11"/>
  <c r="B59" i="11"/>
  <c r="C59" i="11"/>
  <c r="D59" i="11"/>
  <c r="A60" i="11"/>
  <c r="B60" i="11"/>
  <c r="C60" i="11"/>
  <c r="D60" i="11"/>
  <c r="A61" i="11"/>
  <c r="B61" i="11"/>
  <c r="C61" i="11"/>
  <c r="D61" i="11"/>
  <c r="A62" i="11"/>
  <c r="B62" i="11"/>
  <c r="C62" i="11"/>
  <c r="E62" i="11" s="1"/>
  <c r="D62" i="11"/>
  <c r="A63" i="11"/>
  <c r="B63" i="11"/>
  <c r="C63" i="11"/>
  <c r="D63" i="11"/>
  <c r="A64" i="11"/>
  <c r="B64" i="11"/>
  <c r="C64" i="11"/>
  <c r="E64" i="11" s="1"/>
  <c r="D64" i="11"/>
  <c r="A65" i="11"/>
  <c r="B65" i="11"/>
  <c r="C65" i="11"/>
  <c r="D65" i="11"/>
  <c r="A66" i="11"/>
  <c r="B66" i="11"/>
  <c r="C66" i="11"/>
  <c r="D66" i="11"/>
  <c r="A67" i="11"/>
  <c r="B67" i="11"/>
  <c r="C67" i="11"/>
  <c r="D67" i="11"/>
  <c r="A68" i="11"/>
  <c r="B68" i="11"/>
  <c r="C68" i="11"/>
  <c r="E68" i="11" s="1"/>
  <c r="D68" i="11"/>
  <c r="A69" i="11"/>
  <c r="B69" i="11"/>
  <c r="C69" i="11"/>
  <c r="D69" i="11"/>
  <c r="A70" i="11"/>
  <c r="B70" i="11"/>
  <c r="C70" i="11"/>
  <c r="D70" i="11"/>
  <c r="A71" i="11"/>
  <c r="B71" i="11"/>
  <c r="C71" i="11"/>
  <c r="D71" i="11"/>
  <c r="A72" i="11"/>
  <c r="B72" i="11"/>
  <c r="C72" i="11"/>
  <c r="E72" i="11" s="1"/>
  <c r="D72" i="11"/>
  <c r="A73" i="11"/>
  <c r="B73" i="11"/>
  <c r="C73" i="11"/>
  <c r="D73" i="11"/>
  <c r="A74" i="11"/>
  <c r="B74" i="11"/>
  <c r="C74" i="11"/>
  <c r="D74" i="11"/>
  <c r="A75" i="11"/>
  <c r="B75" i="11"/>
  <c r="C75" i="11"/>
  <c r="D75" i="11"/>
  <c r="A76" i="11"/>
  <c r="B76" i="11"/>
  <c r="C76" i="11"/>
  <c r="E76" i="11" s="1"/>
  <c r="D76" i="11"/>
  <c r="A77" i="11"/>
  <c r="B77" i="11"/>
  <c r="C77" i="11"/>
  <c r="D77" i="11"/>
  <c r="A78" i="11"/>
  <c r="B78" i="11"/>
  <c r="C78" i="11"/>
  <c r="D78" i="11"/>
  <c r="A79" i="11"/>
  <c r="B79" i="11"/>
  <c r="C79" i="11"/>
  <c r="D79" i="11"/>
  <c r="A80" i="11"/>
  <c r="B80" i="11"/>
  <c r="C80" i="11"/>
  <c r="E80" i="11" s="1"/>
  <c r="D80" i="11"/>
  <c r="A81" i="11"/>
  <c r="B81" i="11"/>
  <c r="C81" i="11"/>
  <c r="D81" i="11"/>
  <c r="A82" i="11"/>
  <c r="B82" i="11"/>
  <c r="C82" i="11"/>
  <c r="E82" i="11" s="1"/>
  <c r="D82" i="11"/>
  <c r="A83" i="11"/>
  <c r="B83" i="11"/>
  <c r="C83" i="11"/>
  <c r="D83" i="11"/>
  <c r="A84" i="11"/>
  <c r="B84" i="11"/>
  <c r="C84" i="11"/>
  <c r="E84" i="11" s="1"/>
  <c r="D84" i="11"/>
  <c r="A85" i="11"/>
  <c r="B85" i="11"/>
  <c r="C85" i="11"/>
  <c r="D85" i="11"/>
  <c r="A86" i="11"/>
  <c r="B86" i="11"/>
  <c r="C86" i="11"/>
  <c r="E86" i="11" s="1"/>
  <c r="D86" i="11"/>
  <c r="A87" i="11"/>
  <c r="B87" i="11"/>
  <c r="C87" i="11"/>
  <c r="D87" i="11"/>
  <c r="A88" i="11"/>
  <c r="B88" i="11"/>
  <c r="C88" i="11"/>
  <c r="D88" i="11"/>
  <c r="A89" i="11"/>
  <c r="B89" i="11"/>
  <c r="C89" i="11"/>
  <c r="D89" i="11"/>
  <c r="E89" i="11"/>
  <c r="A90" i="11"/>
  <c r="B90" i="11"/>
  <c r="C90" i="11"/>
  <c r="D90" i="11"/>
  <c r="A91" i="11"/>
  <c r="B91" i="11"/>
  <c r="C91" i="11"/>
  <c r="D91" i="11"/>
  <c r="A92" i="11"/>
  <c r="B92" i="11"/>
  <c r="C92" i="11"/>
  <c r="D92" i="11"/>
  <c r="A93" i="11"/>
  <c r="B93" i="11"/>
  <c r="C93" i="11"/>
  <c r="D93" i="11"/>
  <c r="A94" i="11"/>
  <c r="B94" i="11"/>
  <c r="C94" i="11"/>
  <c r="D94" i="11"/>
  <c r="A95" i="11"/>
  <c r="B95" i="11"/>
  <c r="C95" i="11"/>
  <c r="D95" i="11"/>
  <c r="E95" i="11"/>
  <c r="A96" i="11"/>
  <c r="B96" i="11"/>
  <c r="C96" i="11"/>
  <c r="D96" i="11"/>
  <c r="A97" i="11"/>
  <c r="B97" i="11"/>
  <c r="C97" i="11"/>
  <c r="D97" i="11"/>
  <c r="A98" i="11"/>
  <c r="B98" i="11"/>
  <c r="C98" i="11"/>
  <c r="E98" i="11" s="1"/>
  <c r="D98" i="11"/>
  <c r="A99" i="11"/>
  <c r="B99" i="11"/>
  <c r="C99" i="11"/>
  <c r="D99" i="11"/>
  <c r="A100" i="11"/>
  <c r="B100" i="11"/>
  <c r="C100" i="11"/>
  <c r="D100" i="11"/>
  <c r="A101" i="11"/>
  <c r="B101" i="11"/>
  <c r="C101" i="11"/>
  <c r="D101" i="11"/>
  <c r="A102" i="11"/>
  <c r="B102" i="11"/>
  <c r="C102" i="11"/>
  <c r="E102" i="11" s="1"/>
  <c r="D102" i="11"/>
  <c r="A103" i="11"/>
  <c r="B103" i="11"/>
  <c r="C103" i="11"/>
  <c r="D103" i="11"/>
  <c r="A104" i="11"/>
  <c r="B104" i="11"/>
  <c r="C104" i="11"/>
  <c r="D104" i="11"/>
  <c r="A105" i="11"/>
  <c r="B105" i="11"/>
  <c r="C105" i="11"/>
  <c r="D105" i="11"/>
  <c r="A106" i="11"/>
  <c r="B106" i="11"/>
  <c r="C106" i="11"/>
  <c r="D106" i="11"/>
  <c r="A107" i="11"/>
  <c r="B107" i="11"/>
  <c r="C107" i="11"/>
  <c r="D107" i="11"/>
  <c r="A108" i="11"/>
  <c r="B108" i="11"/>
  <c r="C108" i="11"/>
  <c r="D108" i="11"/>
  <c r="A109" i="11"/>
  <c r="B109" i="11"/>
  <c r="C109" i="11"/>
  <c r="D109" i="11"/>
  <c r="A110" i="11"/>
  <c r="B110" i="11"/>
  <c r="C110" i="11"/>
  <c r="D110" i="11"/>
  <c r="A111" i="11"/>
  <c r="B111" i="11"/>
  <c r="C111" i="11"/>
  <c r="D111" i="11"/>
  <c r="A112" i="11"/>
  <c r="B112" i="11"/>
  <c r="C112" i="11"/>
  <c r="D112" i="11"/>
  <c r="A113" i="11"/>
  <c r="B113" i="11"/>
  <c r="C113" i="11"/>
  <c r="D113" i="11"/>
  <c r="A114" i="11"/>
  <c r="B114" i="11"/>
  <c r="C114" i="11"/>
  <c r="E114" i="11" s="1"/>
  <c r="D114" i="11"/>
  <c r="A115" i="11"/>
  <c r="B115" i="11"/>
  <c r="C115" i="11"/>
  <c r="D115" i="11"/>
  <c r="A116" i="11"/>
  <c r="B116" i="11"/>
  <c r="C116" i="11"/>
  <c r="D116" i="11"/>
  <c r="A117" i="11"/>
  <c r="B117" i="11"/>
  <c r="C117" i="11"/>
  <c r="D117" i="11"/>
  <c r="A118" i="11"/>
  <c r="B118" i="11"/>
  <c r="C118" i="11"/>
  <c r="D118" i="11"/>
  <c r="A119" i="11"/>
  <c r="B119" i="11"/>
  <c r="C119" i="11"/>
  <c r="D119" i="11"/>
  <c r="A120" i="11"/>
  <c r="B120" i="11"/>
  <c r="C120" i="11"/>
  <c r="D120" i="11"/>
  <c r="A121" i="11"/>
  <c r="B121" i="11"/>
  <c r="C121" i="11"/>
  <c r="D121" i="11"/>
  <c r="A122" i="11"/>
  <c r="B122" i="11"/>
  <c r="C122" i="11"/>
  <c r="D122" i="11"/>
  <c r="A123" i="11"/>
  <c r="B123" i="11"/>
  <c r="C123" i="11"/>
  <c r="D123" i="11"/>
  <c r="A124" i="11"/>
  <c r="B124" i="11"/>
  <c r="C124" i="11"/>
  <c r="D124" i="11"/>
  <c r="A125" i="11"/>
  <c r="B125" i="11"/>
  <c r="C125" i="11"/>
  <c r="D125" i="11"/>
  <c r="A126" i="11"/>
  <c r="B126" i="11"/>
  <c r="C126" i="11"/>
  <c r="D126" i="11"/>
  <c r="A127" i="11"/>
  <c r="B127" i="11"/>
  <c r="C127" i="11"/>
  <c r="D127" i="11"/>
  <c r="A128" i="11"/>
  <c r="B128" i="11"/>
  <c r="C128" i="11"/>
  <c r="D128" i="11"/>
  <c r="A129" i="11"/>
  <c r="B129" i="11"/>
  <c r="C129" i="11"/>
  <c r="D129" i="11"/>
  <c r="A130" i="11"/>
  <c r="B130" i="11"/>
  <c r="C130" i="11"/>
  <c r="E130" i="11" s="1"/>
  <c r="D130" i="11"/>
  <c r="A131" i="11"/>
  <c r="B131" i="11"/>
  <c r="C131" i="11"/>
  <c r="D131" i="11"/>
  <c r="A132" i="11"/>
  <c r="B132" i="11"/>
  <c r="C132" i="11"/>
  <c r="D132" i="11"/>
  <c r="A133" i="11"/>
  <c r="B133" i="11"/>
  <c r="C133" i="11"/>
  <c r="D133" i="11"/>
  <c r="A134" i="11"/>
  <c r="B134" i="11"/>
  <c r="C134" i="11"/>
  <c r="D134" i="11"/>
  <c r="E134" i="11"/>
  <c r="A135" i="11"/>
  <c r="B135" i="11"/>
  <c r="C135" i="11"/>
  <c r="D135" i="11"/>
  <c r="A136" i="11"/>
  <c r="B136" i="11"/>
  <c r="C136" i="11"/>
  <c r="D136" i="11"/>
  <c r="A137" i="11"/>
  <c r="B137" i="11"/>
  <c r="C137" i="11"/>
  <c r="D137" i="11"/>
  <c r="A138" i="11"/>
  <c r="B138" i="11"/>
  <c r="C138" i="11"/>
  <c r="D138" i="11"/>
  <c r="A139" i="11"/>
  <c r="B139" i="11"/>
  <c r="C139" i="11"/>
  <c r="D139" i="11"/>
  <c r="A140" i="11"/>
  <c r="B140" i="11"/>
  <c r="C140" i="11"/>
  <c r="D140" i="11"/>
  <c r="A141" i="11"/>
  <c r="B141" i="11"/>
  <c r="C141" i="11"/>
  <c r="D141" i="11"/>
  <c r="E141" i="11"/>
  <c r="A142" i="11"/>
  <c r="B142" i="11"/>
  <c r="C142" i="11"/>
  <c r="D142" i="11"/>
  <c r="A143" i="11"/>
  <c r="B143" i="11"/>
  <c r="C143" i="11"/>
  <c r="D143" i="11"/>
  <c r="A144" i="11"/>
  <c r="B144" i="11"/>
  <c r="C144" i="11"/>
  <c r="D144" i="11"/>
  <c r="A145" i="11"/>
  <c r="B145" i="11"/>
  <c r="C145" i="11"/>
  <c r="D145" i="11"/>
  <c r="A146" i="11"/>
  <c r="B146" i="11"/>
  <c r="C146" i="11"/>
  <c r="E146" i="11" s="1"/>
  <c r="D146" i="11"/>
  <c r="A147" i="11"/>
  <c r="B147" i="11"/>
  <c r="C147" i="11"/>
  <c r="E147" i="11" s="1"/>
  <c r="D147" i="11"/>
  <c r="A148" i="11"/>
  <c r="B148" i="11"/>
  <c r="C148" i="11"/>
  <c r="D148" i="11"/>
  <c r="A149" i="11"/>
  <c r="B149" i="11"/>
  <c r="C149" i="11"/>
  <c r="D149" i="11"/>
  <c r="A150" i="11"/>
  <c r="B150" i="11"/>
  <c r="C150" i="11"/>
  <c r="D150" i="11"/>
  <c r="A151" i="11"/>
  <c r="B151" i="11"/>
  <c r="C151" i="11"/>
  <c r="D151" i="11"/>
  <c r="A152" i="11"/>
  <c r="B152" i="11"/>
  <c r="C152" i="11"/>
  <c r="D152" i="11"/>
  <c r="A153" i="11"/>
  <c r="B153" i="11"/>
  <c r="C153" i="11"/>
  <c r="D153" i="11"/>
  <c r="A154" i="11"/>
  <c r="B154" i="11"/>
  <c r="C154" i="11"/>
  <c r="D154" i="11"/>
  <c r="A155" i="11"/>
  <c r="B155" i="11"/>
  <c r="C155" i="11"/>
  <c r="D155" i="11"/>
  <c r="A156" i="11"/>
  <c r="B156" i="11"/>
  <c r="C156" i="11"/>
  <c r="D156" i="11"/>
  <c r="A157" i="11"/>
  <c r="B157" i="11"/>
  <c r="C157" i="11"/>
  <c r="D157" i="11"/>
  <c r="A158" i="11"/>
  <c r="B158" i="11"/>
  <c r="C158" i="11"/>
  <c r="D158" i="11"/>
  <c r="A159" i="11"/>
  <c r="B159" i="11"/>
  <c r="C159" i="11"/>
  <c r="D159" i="11"/>
  <c r="A160" i="11"/>
  <c r="B160" i="11"/>
  <c r="C160" i="11"/>
  <c r="E160" i="11" s="1"/>
  <c r="D160" i="11"/>
  <c r="A161" i="11"/>
  <c r="B161" i="11"/>
  <c r="C161" i="11"/>
  <c r="D161" i="11"/>
  <c r="A162" i="11"/>
  <c r="B162" i="11"/>
  <c r="C162" i="11"/>
  <c r="D162" i="11"/>
  <c r="A163" i="11"/>
  <c r="B163" i="11"/>
  <c r="C163" i="11"/>
  <c r="D163" i="11"/>
  <c r="A164" i="11"/>
  <c r="B164" i="11"/>
  <c r="C164" i="11"/>
  <c r="E164" i="11" s="1"/>
  <c r="D164" i="11"/>
  <c r="A165" i="11"/>
  <c r="B165" i="11"/>
  <c r="C165" i="11"/>
  <c r="E165" i="11" s="1"/>
  <c r="D165" i="11"/>
  <c r="A166" i="11"/>
  <c r="B166" i="11"/>
  <c r="C166" i="11"/>
  <c r="D166" i="11"/>
  <c r="A167" i="11"/>
  <c r="B167" i="11"/>
  <c r="C167" i="11"/>
  <c r="D167" i="11"/>
  <c r="A168" i="11"/>
  <c r="B168" i="11"/>
  <c r="C168" i="11"/>
  <c r="D168" i="11"/>
  <c r="A169" i="11"/>
  <c r="B169" i="11"/>
  <c r="C169" i="11"/>
  <c r="D169" i="11"/>
  <c r="A170" i="11"/>
  <c r="B170" i="11"/>
  <c r="C170" i="11"/>
  <c r="D170" i="11"/>
  <c r="A171" i="11"/>
  <c r="B171" i="11"/>
  <c r="C171" i="11"/>
  <c r="D171" i="11"/>
  <c r="A172" i="11"/>
  <c r="B172" i="11"/>
  <c r="C172" i="11"/>
  <c r="E172" i="11" s="1"/>
  <c r="D172" i="11"/>
  <c r="A173" i="11"/>
  <c r="B173" i="11"/>
  <c r="C173" i="11"/>
  <c r="E173" i="11" s="1"/>
  <c r="D173" i="11"/>
  <c r="A174" i="11"/>
  <c r="B174" i="11"/>
  <c r="C174" i="11"/>
  <c r="D174" i="11"/>
  <c r="A175" i="11"/>
  <c r="B175" i="11"/>
  <c r="C175" i="11"/>
  <c r="D175" i="11"/>
  <c r="A176" i="11"/>
  <c r="B176" i="11"/>
  <c r="C176" i="11"/>
  <c r="D176" i="11"/>
  <c r="A177" i="11"/>
  <c r="B177" i="11"/>
  <c r="C177" i="11"/>
  <c r="D177" i="11"/>
  <c r="A178" i="11"/>
  <c r="B178" i="11"/>
  <c r="C178" i="11"/>
  <c r="D178" i="11"/>
  <c r="A179" i="11"/>
  <c r="B179" i="11"/>
  <c r="C179" i="11"/>
  <c r="D179" i="11"/>
  <c r="A180" i="11"/>
  <c r="B180" i="11"/>
  <c r="C180" i="11"/>
  <c r="D180" i="11"/>
  <c r="A181" i="11"/>
  <c r="B181" i="11"/>
  <c r="C181" i="11"/>
  <c r="E181" i="11" s="1"/>
  <c r="D181" i="11"/>
  <c r="A182" i="11"/>
  <c r="B182" i="11"/>
  <c r="C182" i="11"/>
  <c r="D182" i="11"/>
  <c r="A183" i="11"/>
  <c r="B183" i="11"/>
  <c r="C183" i="11"/>
  <c r="D183" i="11"/>
  <c r="A184" i="11"/>
  <c r="B184" i="11"/>
  <c r="C184" i="11"/>
  <c r="D184" i="11"/>
  <c r="A185" i="11"/>
  <c r="B185" i="11"/>
  <c r="C185" i="11"/>
  <c r="D185" i="11"/>
  <c r="A186" i="11"/>
  <c r="B186" i="11"/>
  <c r="C186" i="11"/>
  <c r="D186" i="11"/>
  <c r="A187" i="11"/>
  <c r="B187" i="11"/>
  <c r="C187" i="11"/>
  <c r="D187" i="11"/>
  <c r="A188" i="11"/>
  <c r="B188" i="11"/>
  <c r="C188" i="11"/>
  <c r="D188" i="11"/>
  <c r="A189" i="11"/>
  <c r="B189" i="11"/>
  <c r="C189" i="11"/>
  <c r="D189" i="11"/>
  <c r="E189" i="11"/>
  <c r="A190" i="11"/>
  <c r="B190" i="11"/>
  <c r="C190" i="11"/>
  <c r="D190" i="11"/>
  <c r="A191" i="11"/>
  <c r="B191" i="11"/>
  <c r="C191" i="11"/>
  <c r="E191" i="11" s="1"/>
  <c r="D191" i="11"/>
  <c r="A192" i="11"/>
  <c r="B192" i="11"/>
  <c r="C192" i="11"/>
  <c r="E192" i="11" s="1"/>
  <c r="D192" i="11"/>
  <c r="A193" i="11"/>
  <c r="B193" i="11"/>
  <c r="C193" i="11"/>
  <c r="D193" i="11"/>
  <c r="A194" i="11"/>
  <c r="B194" i="11"/>
  <c r="C194" i="11"/>
  <c r="E194" i="11" s="1"/>
  <c r="D194" i="11"/>
  <c r="A195" i="11"/>
  <c r="B195" i="11"/>
  <c r="C195" i="11"/>
  <c r="E195" i="11" s="1"/>
  <c r="D195" i="11"/>
  <c r="A196" i="11"/>
  <c r="B196" i="11"/>
  <c r="C196" i="11"/>
  <c r="D196" i="11"/>
  <c r="A197" i="11"/>
  <c r="B197" i="11"/>
  <c r="C197" i="11"/>
  <c r="D197" i="11"/>
  <c r="A198" i="11"/>
  <c r="B198" i="11"/>
  <c r="C198" i="11"/>
  <c r="E198" i="11" s="1"/>
  <c r="D198" i="11"/>
  <c r="A199" i="11"/>
  <c r="B199" i="11"/>
  <c r="C199" i="11"/>
  <c r="E199" i="11" s="1"/>
  <c r="D199" i="11"/>
  <c r="A200" i="11"/>
  <c r="B200" i="11"/>
  <c r="C200" i="11"/>
  <c r="D200" i="11"/>
  <c r="A11" i="10"/>
  <c r="B11" i="10"/>
  <c r="C11" i="10"/>
  <c r="F11" i="10" s="1"/>
  <c r="D11" i="10"/>
  <c r="A12" i="10"/>
  <c r="B12" i="10"/>
  <c r="C12" i="10"/>
  <c r="D12" i="10"/>
  <c r="A13" i="10"/>
  <c r="B13" i="10"/>
  <c r="C13" i="10"/>
  <c r="D13" i="10"/>
  <c r="A14" i="10"/>
  <c r="B14" i="10"/>
  <c r="C14" i="10"/>
  <c r="D14" i="10"/>
  <c r="A15" i="10"/>
  <c r="B15" i="10"/>
  <c r="C15" i="10"/>
  <c r="F15" i="10" s="1"/>
  <c r="D15" i="10"/>
  <c r="A16" i="10"/>
  <c r="B16" i="10"/>
  <c r="C16" i="10"/>
  <c r="F16" i="10" s="1"/>
  <c r="D16" i="10"/>
  <c r="A17" i="10"/>
  <c r="B17" i="10"/>
  <c r="C17" i="10"/>
  <c r="F17" i="10" s="1"/>
  <c r="D17" i="10"/>
  <c r="A18" i="10"/>
  <c r="B18" i="10"/>
  <c r="C18" i="10"/>
  <c r="D18" i="10"/>
  <c r="A19" i="10"/>
  <c r="B19" i="10"/>
  <c r="C19" i="10"/>
  <c r="F19" i="10" s="1"/>
  <c r="D19" i="10"/>
  <c r="A20" i="10"/>
  <c r="B20" i="10"/>
  <c r="C20" i="10"/>
  <c r="F20" i="10" s="1"/>
  <c r="D20" i="10"/>
  <c r="A21" i="10"/>
  <c r="B21" i="10"/>
  <c r="C21" i="10"/>
  <c r="D21" i="10"/>
  <c r="A22" i="10"/>
  <c r="B22" i="10"/>
  <c r="C22" i="10"/>
  <c r="F22" i="10" s="1"/>
  <c r="D22" i="10"/>
  <c r="A23" i="10"/>
  <c r="B23" i="10"/>
  <c r="C23" i="10"/>
  <c r="F23" i="10" s="1"/>
  <c r="D23" i="10"/>
  <c r="A24" i="10"/>
  <c r="B24" i="10"/>
  <c r="C24" i="10"/>
  <c r="F24" i="10" s="1"/>
  <c r="D24" i="10"/>
  <c r="A25" i="10"/>
  <c r="B25" i="10"/>
  <c r="C25" i="10"/>
  <c r="D25" i="10"/>
  <c r="A26" i="10"/>
  <c r="B26" i="10"/>
  <c r="C26" i="10"/>
  <c r="F26" i="10" s="1"/>
  <c r="D26" i="10"/>
  <c r="A27" i="10"/>
  <c r="B27" i="10"/>
  <c r="C27" i="10"/>
  <c r="F27" i="10" s="1"/>
  <c r="D27" i="10"/>
  <c r="A28" i="10"/>
  <c r="B28" i="10"/>
  <c r="C28" i="10"/>
  <c r="F28" i="10" s="1"/>
  <c r="D28" i="10"/>
  <c r="A29" i="10"/>
  <c r="B29" i="10"/>
  <c r="C29" i="10"/>
  <c r="E29" i="10" s="1"/>
  <c r="D29" i="10"/>
  <c r="A30" i="10"/>
  <c r="B30" i="10"/>
  <c r="C30" i="10"/>
  <c r="E30" i="10" s="1"/>
  <c r="D30" i="10"/>
  <c r="A31" i="10"/>
  <c r="B31" i="10"/>
  <c r="C31" i="10"/>
  <c r="D31" i="10"/>
  <c r="A32" i="10"/>
  <c r="B32" i="10"/>
  <c r="C32" i="10"/>
  <c r="D32" i="10"/>
  <c r="A33" i="10"/>
  <c r="B33" i="10"/>
  <c r="C33" i="10"/>
  <c r="E33" i="10" s="1"/>
  <c r="D33" i="10"/>
  <c r="A34" i="10"/>
  <c r="B34" i="10"/>
  <c r="C34" i="10"/>
  <c r="D34" i="10"/>
  <c r="A35" i="10"/>
  <c r="B35" i="10"/>
  <c r="C35" i="10"/>
  <c r="D35" i="10"/>
  <c r="A36" i="10"/>
  <c r="B36" i="10"/>
  <c r="C36" i="10"/>
  <c r="D36" i="10"/>
  <c r="A37" i="10"/>
  <c r="B37" i="10"/>
  <c r="C37" i="10"/>
  <c r="G37" i="10" s="1"/>
  <c r="D37" i="10"/>
  <c r="A38" i="10"/>
  <c r="B38" i="10"/>
  <c r="C38" i="10"/>
  <c r="E38" i="10" s="1"/>
  <c r="D38" i="10"/>
  <c r="G38" i="10"/>
  <c r="A39" i="10"/>
  <c r="B39" i="10"/>
  <c r="C39" i="10"/>
  <c r="D39" i="10"/>
  <c r="A40" i="10"/>
  <c r="B40" i="10"/>
  <c r="C40" i="10"/>
  <c r="D40" i="10"/>
  <c r="A41" i="10"/>
  <c r="B41" i="10"/>
  <c r="C41" i="10"/>
  <c r="E41" i="10" s="1"/>
  <c r="D41" i="10"/>
  <c r="A42" i="10"/>
  <c r="B42" i="10"/>
  <c r="C42" i="10"/>
  <c r="E42" i="10" s="1"/>
  <c r="D42" i="10"/>
  <c r="A43" i="10"/>
  <c r="B43" i="10"/>
  <c r="C43" i="10"/>
  <c r="D43" i="10"/>
  <c r="A44" i="10"/>
  <c r="B44" i="10"/>
  <c r="C44" i="10"/>
  <c r="D44" i="10"/>
  <c r="A45" i="10"/>
  <c r="B45" i="10"/>
  <c r="C45" i="10"/>
  <c r="G45" i="10" s="1"/>
  <c r="D45" i="10"/>
  <c r="A46" i="10"/>
  <c r="B46" i="10"/>
  <c r="C46" i="10"/>
  <c r="E46" i="10" s="1"/>
  <c r="D46" i="10"/>
  <c r="A47" i="10"/>
  <c r="B47" i="10"/>
  <c r="C47" i="10"/>
  <c r="D47" i="10"/>
  <c r="A48" i="10"/>
  <c r="B48" i="10"/>
  <c r="C48" i="10"/>
  <c r="D48" i="10"/>
  <c r="A49" i="10"/>
  <c r="B49" i="10"/>
  <c r="C49" i="10"/>
  <c r="D49" i="10"/>
  <c r="A50" i="10"/>
  <c r="B50" i="10"/>
  <c r="C50" i="10"/>
  <c r="E50" i="10" s="1"/>
  <c r="D50" i="10"/>
  <c r="G50" i="10"/>
  <c r="A51" i="10"/>
  <c r="B51" i="10"/>
  <c r="C51" i="10"/>
  <c r="D51" i="10"/>
  <c r="A52" i="10"/>
  <c r="B52" i="10"/>
  <c r="C52" i="10"/>
  <c r="D52" i="10"/>
  <c r="A53" i="10"/>
  <c r="B53" i="10"/>
  <c r="C53" i="10"/>
  <c r="G53" i="10" s="1"/>
  <c r="D53" i="10"/>
  <c r="A54" i="10"/>
  <c r="B54" i="10"/>
  <c r="C54" i="10"/>
  <c r="D54" i="10"/>
  <c r="E54" i="10"/>
  <c r="A55" i="10"/>
  <c r="B55" i="10"/>
  <c r="C55" i="10"/>
  <c r="D55" i="10"/>
  <c r="A56" i="10"/>
  <c r="B56" i="10"/>
  <c r="C56" i="10"/>
  <c r="D56" i="10"/>
  <c r="A57" i="10"/>
  <c r="B57" i="10"/>
  <c r="C57" i="10"/>
  <c r="D57" i="10"/>
  <c r="A58" i="10"/>
  <c r="B58" i="10"/>
  <c r="C58" i="10"/>
  <c r="E58" i="10" s="1"/>
  <c r="D58" i="10"/>
  <c r="A59" i="10"/>
  <c r="B59" i="10"/>
  <c r="C59" i="10"/>
  <c r="D59" i="10"/>
  <c r="A60" i="10"/>
  <c r="B60" i="10"/>
  <c r="C60" i="10"/>
  <c r="D60" i="10"/>
  <c r="A61" i="10"/>
  <c r="B61" i="10"/>
  <c r="C61" i="10"/>
  <c r="D61" i="10"/>
  <c r="A62" i="10"/>
  <c r="B62" i="10"/>
  <c r="C62" i="10"/>
  <c r="E62" i="10" s="1"/>
  <c r="D62" i="10"/>
  <c r="A63" i="10"/>
  <c r="B63" i="10"/>
  <c r="C63" i="10"/>
  <c r="D63" i="10"/>
  <c r="A64" i="10"/>
  <c r="B64" i="10"/>
  <c r="C64" i="10"/>
  <c r="D64" i="10"/>
  <c r="A65" i="10"/>
  <c r="B65" i="10"/>
  <c r="C65" i="10"/>
  <c r="E65" i="10" s="1"/>
  <c r="D65" i="10"/>
  <c r="A66" i="10"/>
  <c r="B66" i="10"/>
  <c r="C66" i="10"/>
  <c r="G66" i="10" s="1"/>
  <c r="D66" i="10"/>
  <c r="A67" i="10"/>
  <c r="B67" i="10"/>
  <c r="C67" i="10"/>
  <c r="D67" i="10"/>
  <c r="A68" i="10"/>
  <c r="B68" i="10"/>
  <c r="C68" i="10"/>
  <c r="D68" i="10"/>
  <c r="A69" i="10"/>
  <c r="B69" i="10"/>
  <c r="C69" i="10"/>
  <c r="D69" i="10"/>
  <c r="E69" i="10"/>
  <c r="G69" i="10"/>
  <c r="A70" i="10"/>
  <c r="B70" i="10"/>
  <c r="C70" i="10"/>
  <c r="G70" i="10" s="1"/>
  <c r="D70" i="10"/>
  <c r="A71" i="10"/>
  <c r="B71" i="10"/>
  <c r="C71" i="10"/>
  <c r="D71" i="10"/>
  <c r="A72" i="10"/>
  <c r="B72" i="10"/>
  <c r="C72" i="10"/>
  <c r="D72" i="10"/>
  <c r="A73" i="10"/>
  <c r="B73" i="10"/>
  <c r="C73" i="10"/>
  <c r="D73" i="10"/>
  <c r="A74" i="10"/>
  <c r="B74" i="10"/>
  <c r="C74" i="10"/>
  <c r="D74" i="10"/>
  <c r="A75" i="10"/>
  <c r="B75" i="10"/>
  <c r="C75" i="10"/>
  <c r="D75" i="10"/>
  <c r="A76" i="10"/>
  <c r="B76" i="10"/>
  <c r="C76" i="10"/>
  <c r="D76" i="10"/>
  <c r="A77" i="10"/>
  <c r="B77" i="10"/>
  <c r="C77" i="10"/>
  <c r="E77" i="10" s="1"/>
  <c r="D77" i="10"/>
  <c r="A78" i="10"/>
  <c r="B78" i="10"/>
  <c r="C78" i="10"/>
  <c r="D78" i="10"/>
  <c r="E78" i="10"/>
  <c r="A79" i="10"/>
  <c r="B79" i="10"/>
  <c r="C79" i="10"/>
  <c r="D79" i="10"/>
  <c r="A80" i="10"/>
  <c r="B80" i="10"/>
  <c r="C80" i="10"/>
  <c r="D80" i="10"/>
  <c r="A81" i="10"/>
  <c r="B81" i="10"/>
  <c r="C81" i="10"/>
  <c r="D81" i="10"/>
  <c r="A82" i="10"/>
  <c r="B82" i="10"/>
  <c r="C82" i="10"/>
  <c r="E82" i="10" s="1"/>
  <c r="D82" i="10"/>
  <c r="A83" i="10"/>
  <c r="B83" i="10"/>
  <c r="C83" i="10"/>
  <c r="D83" i="10"/>
  <c r="A84" i="10"/>
  <c r="B84" i="10"/>
  <c r="C84" i="10"/>
  <c r="D84" i="10"/>
  <c r="A85" i="10"/>
  <c r="B85" i="10"/>
  <c r="C85" i="10"/>
  <c r="G85" i="10" s="1"/>
  <c r="D85" i="10"/>
  <c r="E85" i="10"/>
  <c r="A86" i="10"/>
  <c r="B86" i="10"/>
  <c r="C86" i="10"/>
  <c r="G86" i="10" s="1"/>
  <c r="D86" i="10"/>
  <c r="A87" i="10"/>
  <c r="B87" i="10"/>
  <c r="C87" i="10"/>
  <c r="D87" i="10"/>
  <c r="A88" i="10"/>
  <c r="B88" i="10"/>
  <c r="C88" i="10"/>
  <c r="G88" i="10" s="1"/>
  <c r="D88" i="10"/>
  <c r="A89" i="10"/>
  <c r="B89" i="10"/>
  <c r="C89" i="10"/>
  <c r="D89" i="10"/>
  <c r="A90" i="10"/>
  <c r="B90" i="10"/>
  <c r="C90" i="10"/>
  <c r="D90" i="10"/>
  <c r="A91" i="10"/>
  <c r="B91" i="10"/>
  <c r="C91" i="10"/>
  <c r="D91" i="10"/>
  <c r="A92" i="10"/>
  <c r="B92" i="10"/>
  <c r="C92" i="10"/>
  <c r="D92" i="10"/>
  <c r="A93" i="10"/>
  <c r="B93" i="10"/>
  <c r="C93" i="10"/>
  <c r="E93" i="10" s="1"/>
  <c r="D93" i="10"/>
  <c r="A94" i="10"/>
  <c r="B94" i="10"/>
  <c r="C94" i="10"/>
  <c r="D94" i="10"/>
  <c r="A95" i="10"/>
  <c r="B95" i="10"/>
  <c r="C95" i="10"/>
  <c r="D95" i="10"/>
  <c r="A96" i="10"/>
  <c r="B96" i="10"/>
  <c r="C96" i="10"/>
  <c r="D96" i="10"/>
  <c r="G96" i="10"/>
  <c r="A97" i="10"/>
  <c r="B97" i="10"/>
  <c r="C97" i="10"/>
  <c r="D97" i="10"/>
  <c r="A98" i="10"/>
  <c r="B98" i="10"/>
  <c r="C98" i="10"/>
  <c r="D98" i="10"/>
  <c r="A99" i="10"/>
  <c r="B99" i="10"/>
  <c r="C99" i="10"/>
  <c r="D99" i="10"/>
  <c r="A100" i="10"/>
  <c r="B100" i="10"/>
  <c r="C100" i="10"/>
  <c r="D100" i="10"/>
  <c r="E100" i="10"/>
  <c r="G100" i="10"/>
  <c r="A101" i="10"/>
  <c r="B101" i="10"/>
  <c r="C101" i="10"/>
  <c r="D101" i="10"/>
  <c r="A102" i="10"/>
  <c r="B102" i="10"/>
  <c r="C102" i="10"/>
  <c r="D102" i="10"/>
  <c r="A103" i="10"/>
  <c r="B103" i="10"/>
  <c r="C103" i="10"/>
  <c r="D103" i="10"/>
  <c r="A104" i="10"/>
  <c r="B104" i="10"/>
  <c r="C104" i="10"/>
  <c r="D104" i="10"/>
  <c r="A105" i="10"/>
  <c r="B105" i="10"/>
  <c r="C105" i="10"/>
  <c r="D105" i="10"/>
  <c r="A106" i="10"/>
  <c r="B106" i="10"/>
  <c r="C106" i="10"/>
  <c r="D106" i="10"/>
  <c r="A107" i="10"/>
  <c r="B107" i="10"/>
  <c r="C107" i="10"/>
  <c r="D107" i="10"/>
  <c r="A108" i="10"/>
  <c r="B108" i="10"/>
  <c r="C108" i="10"/>
  <c r="E108" i="10" s="1"/>
  <c r="D108" i="10"/>
  <c r="A109" i="10"/>
  <c r="B109" i="10"/>
  <c r="C109" i="10"/>
  <c r="D109" i="10"/>
  <c r="G109" i="10"/>
  <c r="A110" i="10"/>
  <c r="B110" i="10"/>
  <c r="C110" i="10"/>
  <c r="D110" i="10"/>
  <c r="A111" i="10"/>
  <c r="B111" i="10"/>
  <c r="C111" i="10"/>
  <c r="D111" i="10"/>
  <c r="A112" i="10"/>
  <c r="B112" i="10"/>
  <c r="C112" i="10"/>
  <c r="E112" i="10" s="1"/>
  <c r="D112" i="10"/>
  <c r="A113" i="10"/>
  <c r="B113" i="10"/>
  <c r="C113" i="10"/>
  <c r="D113" i="10"/>
  <c r="G113" i="10"/>
  <c r="A114" i="10"/>
  <c r="B114" i="10"/>
  <c r="C114" i="10"/>
  <c r="D114" i="10"/>
  <c r="A115" i="10"/>
  <c r="B115" i="10"/>
  <c r="C115" i="10"/>
  <c r="D115" i="10"/>
  <c r="A116" i="10"/>
  <c r="B116" i="10"/>
  <c r="C116" i="10"/>
  <c r="D116" i="10"/>
  <c r="E116" i="10"/>
  <c r="G116" i="10"/>
  <c r="A117" i="10"/>
  <c r="B117" i="10"/>
  <c r="C117" i="10"/>
  <c r="D117" i="10"/>
  <c r="A118" i="10"/>
  <c r="B118" i="10"/>
  <c r="C118" i="10"/>
  <c r="D118" i="10"/>
  <c r="A119" i="10"/>
  <c r="B119" i="10"/>
  <c r="C119" i="10"/>
  <c r="D119" i="10"/>
  <c r="A120" i="10"/>
  <c r="B120" i="10"/>
  <c r="C120" i="10"/>
  <c r="E120" i="10" s="1"/>
  <c r="D120" i="10"/>
  <c r="G120" i="10"/>
  <c r="A121" i="10"/>
  <c r="B121" i="10"/>
  <c r="C121" i="10"/>
  <c r="D121" i="10"/>
  <c r="A122" i="10"/>
  <c r="B122" i="10"/>
  <c r="C122" i="10"/>
  <c r="D122" i="10"/>
  <c r="A123" i="10"/>
  <c r="B123" i="10"/>
  <c r="C123" i="10"/>
  <c r="D123" i="10"/>
  <c r="G123" i="10"/>
  <c r="A124" i="10"/>
  <c r="B124" i="10"/>
  <c r="C124" i="10"/>
  <c r="D124" i="10"/>
  <c r="A125" i="10"/>
  <c r="B125" i="10"/>
  <c r="C125" i="10"/>
  <c r="G125" i="10" s="1"/>
  <c r="D125" i="10"/>
  <c r="A126" i="10"/>
  <c r="B126" i="10"/>
  <c r="C126" i="10"/>
  <c r="D126" i="10"/>
  <c r="A127" i="10"/>
  <c r="B127" i="10"/>
  <c r="C127" i="10"/>
  <c r="E127" i="10" s="1"/>
  <c r="D127" i="10"/>
  <c r="A128" i="10"/>
  <c r="B128" i="10"/>
  <c r="C128" i="10"/>
  <c r="D128" i="10"/>
  <c r="A129" i="10"/>
  <c r="B129" i="10"/>
  <c r="C129" i="10"/>
  <c r="G129" i="10" s="1"/>
  <c r="D129" i="10"/>
  <c r="A130" i="10"/>
  <c r="B130" i="10"/>
  <c r="C130" i="10"/>
  <c r="D130" i="10"/>
  <c r="A131" i="10"/>
  <c r="B131" i="10"/>
  <c r="C131" i="10"/>
  <c r="D131" i="10"/>
  <c r="A132" i="10"/>
  <c r="B132" i="10"/>
  <c r="C132" i="10"/>
  <c r="E132" i="10" s="1"/>
  <c r="D132" i="10"/>
  <c r="A133" i="10"/>
  <c r="B133" i="10"/>
  <c r="C133" i="10"/>
  <c r="D133" i="10"/>
  <c r="A134" i="10"/>
  <c r="B134" i="10"/>
  <c r="C134" i="10"/>
  <c r="D134" i="10"/>
  <c r="A135" i="10"/>
  <c r="B135" i="10"/>
  <c r="C135" i="10"/>
  <c r="D135" i="10"/>
  <c r="A136" i="10"/>
  <c r="B136" i="10"/>
  <c r="C136" i="10"/>
  <c r="E136" i="10" s="1"/>
  <c r="D136" i="10"/>
  <c r="A137" i="10"/>
  <c r="B137" i="10"/>
  <c r="C137" i="10"/>
  <c r="E137" i="10" s="1"/>
  <c r="D137" i="10"/>
  <c r="A138" i="10"/>
  <c r="B138" i="10"/>
  <c r="C138" i="10"/>
  <c r="D138" i="10"/>
  <c r="A139" i="10"/>
  <c r="B139" i="10"/>
  <c r="C139" i="10"/>
  <c r="D139" i="10"/>
  <c r="A140" i="10"/>
  <c r="B140" i="10"/>
  <c r="C140" i="10"/>
  <c r="E140" i="10" s="1"/>
  <c r="D140" i="10"/>
  <c r="A141" i="10"/>
  <c r="B141" i="10"/>
  <c r="C141" i="10"/>
  <c r="D141" i="10"/>
  <c r="A142" i="10"/>
  <c r="B142" i="10"/>
  <c r="C142" i="10"/>
  <c r="D142" i="10"/>
  <c r="A143" i="10"/>
  <c r="B143" i="10"/>
  <c r="C143" i="10"/>
  <c r="D143" i="10"/>
  <c r="A144" i="10"/>
  <c r="B144" i="10"/>
  <c r="C144" i="10"/>
  <c r="E144" i="10" s="1"/>
  <c r="D144" i="10"/>
  <c r="A145" i="10"/>
  <c r="B145" i="10"/>
  <c r="C145" i="10"/>
  <c r="E145" i="10" s="1"/>
  <c r="D145" i="10"/>
  <c r="A146" i="10"/>
  <c r="B146" i="10"/>
  <c r="C146" i="10"/>
  <c r="D146" i="10"/>
  <c r="A147" i="10"/>
  <c r="B147" i="10"/>
  <c r="C147" i="10"/>
  <c r="D147" i="10"/>
  <c r="A148" i="10"/>
  <c r="B148" i="10"/>
  <c r="C148" i="10"/>
  <c r="E148" i="10" s="1"/>
  <c r="D148" i="10"/>
  <c r="A149" i="10"/>
  <c r="B149" i="10"/>
  <c r="C149" i="10"/>
  <c r="D149" i="10"/>
  <c r="A150" i="10"/>
  <c r="B150" i="10"/>
  <c r="C150" i="10"/>
  <c r="D150" i="10"/>
  <c r="A151" i="10"/>
  <c r="B151" i="10"/>
  <c r="C151" i="10"/>
  <c r="D151" i="10"/>
  <c r="A152" i="10"/>
  <c r="B152" i="10"/>
  <c r="C152" i="10"/>
  <c r="E152" i="10" s="1"/>
  <c r="D152" i="10"/>
  <c r="A153" i="10"/>
  <c r="B153" i="10"/>
  <c r="C153" i="10"/>
  <c r="E153" i="10" s="1"/>
  <c r="D153" i="10"/>
  <c r="A154" i="10"/>
  <c r="B154" i="10"/>
  <c r="C154" i="10"/>
  <c r="D154" i="10"/>
  <c r="A155" i="10"/>
  <c r="B155" i="10"/>
  <c r="C155" i="10"/>
  <c r="D155" i="10"/>
  <c r="A156" i="10"/>
  <c r="B156" i="10"/>
  <c r="C156" i="10"/>
  <c r="D156" i="10"/>
  <c r="A157" i="10"/>
  <c r="B157" i="10"/>
  <c r="C157" i="10"/>
  <c r="E157" i="10" s="1"/>
  <c r="D157" i="10"/>
  <c r="A158" i="10"/>
  <c r="B158" i="10"/>
  <c r="C158" i="10"/>
  <c r="D158" i="10"/>
  <c r="A159" i="10"/>
  <c r="B159" i="10"/>
  <c r="C159" i="10"/>
  <c r="D159" i="10"/>
  <c r="A160" i="10"/>
  <c r="B160" i="10"/>
  <c r="C160" i="10"/>
  <c r="E160" i="10" s="1"/>
  <c r="D160" i="10"/>
  <c r="A161" i="10"/>
  <c r="B161" i="10"/>
  <c r="C161" i="10"/>
  <c r="D161" i="10"/>
  <c r="A162" i="10"/>
  <c r="B162" i="10"/>
  <c r="C162" i="10"/>
  <c r="D162" i="10"/>
  <c r="A163" i="10"/>
  <c r="B163" i="10"/>
  <c r="C163" i="10"/>
  <c r="D163" i="10"/>
  <c r="A164" i="10"/>
  <c r="B164" i="10"/>
  <c r="C164" i="10"/>
  <c r="D164" i="10"/>
  <c r="A165" i="10"/>
  <c r="B165" i="10"/>
  <c r="C165" i="10"/>
  <c r="G165" i="10" s="1"/>
  <c r="D165" i="10"/>
  <c r="A166" i="10"/>
  <c r="B166" i="10"/>
  <c r="C166" i="10"/>
  <c r="D166" i="10"/>
  <c r="A167" i="10"/>
  <c r="B167" i="10"/>
  <c r="C167" i="10"/>
  <c r="D167" i="10"/>
  <c r="A168" i="10"/>
  <c r="B168" i="10"/>
  <c r="C168" i="10"/>
  <c r="E168" i="10" s="1"/>
  <c r="D168" i="10"/>
  <c r="A169" i="10"/>
  <c r="B169" i="10"/>
  <c r="C169" i="10"/>
  <c r="D169" i="10"/>
  <c r="A170" i="10"/>
  <c r="B170" i="10"/>
  <c r="C170" i="10"/>
  <c r="D170" i="10"/>
  <c r="A171" i="10"/>
  <c r="B171" i="10"/>
  <c r="C171" i="10"/>
  <c r="D171" i="10"/>
  <c r="A172" i="10"/>
  <c r="B172" i="10"/>
  <c r="C172" i="10"/>
  <c r="E172" i="10" s="1"/>
  <c r="D172" i="10"/>
  <c r="A173" i="10"/>
  <c r="B173" i="10"/>
  <c r="C173" i="10"/>
  <c r="E173" i="10" s="1"/>
  <c r="D173" i="10"/>
  <c r="A174" i="10"/>
  <c r="B174" i="10"/>
  <c r="C174" i="10"/>
  <c r="D174" i="10"/>
  <c r="A175" i="10"/>
  <c r="B175" i="10"/>
  <c r="C175" i="10"/>
  <c r="D175" i="10"/>
  <c r="A176" i="10"/>
  <c r="B176" i="10"/>
  <c r="C176" i="10"/>
  <c r="D176" i="10"/>
  <c r="A177" i="10"/>
  <c r="B177" i="10"/>
  <c r="C177" i="10"/>
  <c r="D177" i="10"/>
  <c r="A178" i="10"/>
  <c r="B178" i="10"/>
  <c r="C178" i="10"/>
  <c r="D178" i="10"/>
  <c r="A179" i="10"/>
  <c r="B179" i="10"/>
  <c r="C179" i="10"/>
  <c r="D179" i="10"/>
  <c r="A180" i="10"/>
  <c r="B180" i="10"/>
  <c r="C180" i="10"/>
  <c r="D180" i="10"/>
  <c r="A181" i="10"/>
  <c r="B181" i="10"/>
  <c r="C181" i="10"/>
  <c r="E181" i="10" s="1"/>
  <c r="D181" i="10"/>
  <c r="A182" i="10"/>
  <c r="B182" i="10"/>
  <c r="C182" i="10"/>
  <c r="D182" i="10"/>
  <c r="A183" i="10"/>
  <c r="B183" i="10"/>
  <c r="C183" i="10"/>
  <c r="D183" i="10"/>
  <c r="A184" i="10"/>
  <c r="B184" i="10"/>
  <c r="C184" i="10"/>
  <c r="D184" i="10"/>
  <c r="A185" i="10"/>
  <c r="B185" i="10"/>
  <c r="C185" i="10"/>
  <c r="D185" i="10"/>
  <c r="A186" i="10"/>
  <c r="B186" i="10"/>
  <c r="C186" i="10"/>
  <c r="D186" i="10"/>
  <c r="A187" i="10"/>
  <c r="B187" i="10"/>
  <c r="C187" i="10"/>
  <c r="D187" i="10"/>
  <c r="A188" i="10"/>
  <c r="B188" i="10"/>
  <c r="C188" i="10"/>
  <c r="G188" i="10" s="1"/>
  <c r="D188" i="10"/>
  <c r="A189" i="10"/>
  <c r="B189" i="10"/>
  <c r="C189" i="10"/>
  <c r="E189" i="10" s="1"/>
  <c r="D189" i="10"/>
  <c r="A190" i="10"/>
  <c r="B190" i="10"/>
  <c r="C190" i="10"/>
  <c r="D190" i="10"/>
  <c r="G190" i="10"/>
  <c r="A191" i="10"/>
  <c r="B191" i="10"/>
  <c r="C191" i="10"/>
  <c r="D191" i="10"/>
  <c r="A192" i="10"/>
  <c r="B192" i="10"/>
  <c r="C192" i="10"/>
  <c r="E192" i="10" s="1"/>
  <c r="D192" i="10"/>
  <c r="A193" i="10"/>
  <c r="B193" i="10"/>
  <c r="C193" i="10"/>
  <c r="E193" i="10" s="1"/>
  <c r="D193" i="10"/>
  <c r="A194" i="10"/>
  <c r="B194" i="10"/>
  <c r="C194" i="10"/>
  <c r="D194" i="10"/>
  <c r="A195" i="10"/>
  <c r="B195" i="10"/>
  <c r="C195" i="10"/>
  <c r="D195" i="10"/>
  <c r="A196" i="10"/>
  <c r="B196" i="10"/>
  <c r="C196" i="10"/>
  <c r="G196" i="10" s="1"/>
  <c r="D196" i="10"/>
  <c r="A197" i="10"/>
  <c r="B197" i="10"/>
  <c r="C197" i="10"/>
  <c r="D197" i="10"/>
  <c r="G197" i="10"/>
  <c r="A198" i="10"/>
  <c r="B198" i="10"/>
  <c r="C198" i="10"/>
  <c r="D198" i="10"/>
  <c r="A199" i="10"/>
  <c r="B199" i="10"/>
  <c r="C199" i="10"/>
  <c r="D199" i="10"/>
  <c r="A200" i="10"/>
  <c r="B200" i="10"/>
  <c r="C200" i="10"/>
  <c r="E200" i="10" s="1"/>
  <c r="D200" i="10"/>
  <c r="D10" i="11"/>
  <c r="C10" i="11"/>
  <c r="B10" i="11"/>
  <c r="A10" i="11"/>
  <c r="B3" i="11"/>
  <c r="C10" i="10"/>
  <c r="D10" i="10"/>
  <c r="B10" i="10"/>
  <c r="A10" i="10"/>
  <c r="E17" i="10" l="1"/>
  <c r="F18" i="10"/>
  <c r="E25" i="10"/>
  <c r="F25" i="10"/>
  <c r="F21" i="10"/>
  <c r="E13" i="10"/>
  <c r="F13" i="10"/>
  <c r="E14" i="10"/>
  <c r="F14" i="10"/>
  <c r="E119" i="11"/>
  <c r="E122" i="11"/>
  <c r="E93" i="11"/>
  <c r="E196" i="11"/>
  <c r="E123" i="11"/>
  <c r="E174" i="11"/>
  <c r="E145" i="11"/>
  <c r="E142" i="11"/>
  <c r="E118" i="11"/>
  <c r="E107" i="11"/>
  <c r="E106" i="11"/>
  <c r="E103" i="11"/>
  <c r="E94" i="11"/>
  <c r="E90" i="11"/>
  <c r="E169" i="11"/>
  <c r="E138" i="11"/>
  <c r="E57" i="11"/>
  <c r="E184" i="11"/>
  <c r="E177" i="11"/>
  <c r="E69" i="11"/>
  <c r="E65" i="11"/>
  <c r="E61" i="11"/>
  <c r="E185" i="11"/>
  <c r="E150" i="11"/>
  <c r="E70" i="11"/>
  <c r="E66" i="11"/>
  <c r="G176" i="10"/>
  <c r="G77" i="10"/>
  <c r="G46" i="10"/>
  <c r="G78" i="10"/>
  <c r="G181" i="10"/>
  <c r="E141" i="10"/>
  <c r="G42" i="10"/>
  <c r="E196" i="10"/>
  <c r="G164" i="10"/>
  <c r="G193" i="10"/>
  <c r="E177" i="10"/>
  <c r="E176" i="10"/>
  <c r="G173" i="10"/>
  <c r="G136" i="10"/>
  <c r="G127" i="10"/>
  <c r="E113" i="10"/>
  <c r="G62" i="10"/>
  <c r="G61" i="10"/>
  <c r="G58" i="10"/>
  <c r="G57" i="10"/>
  <c r="E198" i="10"/>
  <c r="E197" i="10"/>
  <c r="E194" i="10"/>
  <c r="E165" i="10"/>
  <c r="G153" i="10"/>
  <c r="G93" i="10"/>
  <c r="G82" i="10"/>
  <c r="G184" i="10"/>
  <c r="G157" i="10"/>
  <c r="G148" i="10"/>
  <c r="E22" i="10"/>
  <c r="G185" i="10"/>
  <c r="G33" i="10"/>
  <c r="E184" i="10"/>
  <c r="E149" i="10"/>
  <c r="G145" i="10"/>
  <c r="G101" i="10"/>
  <c r="G97" i="10"/>
  <c r="G189" i="10"/>
  <c r="E185" i="10"/>
  <c r="E101" i="10"/>
  <c r="E97" i="10"/>
  <c r="G34" i="10"/>
  <c r="E105" i="10"/>
  <c r="E169" i="10"/>
  <c r="E161" i="10"/>
  <c r="E74" i="10"/>
  <c r="E156" i="11"/>
  <c r="G156" i="10"/>
  <c r="G132" i="10"/>
  <c r="E123" i="10"/>
  <c r="G104" i="10"/>
  <c r="E96" i="10"/>
  <c r="G65" i="10"/>
  <c r="G172" i="10"/>
  <c r="G169" i="10"/>
  <c r="E164" i="10"/>
  <c r="G161" i="10"/>
  <c r="G152" i="10"/>
  <c r="G144" i="10"/>
  <c r="G137" i="10"/>
  <c r="E129" i="10"/>
  <c r="E128" i="10"/>
  <c r="G128" i="10"/>
  <c r="G119" i="10"/>
  <c r="G105" i="10"/>
  <c r="G92" i="10"/>
  <c r="E92" i="10"/>
  <c r="E86" i="10"/>
  <c r="G192" i="10"/>
  <c r="E180" i="10"/>
  <c r="G177" i="10"/>
  <c r="E156" i="10"/>
  <c r="G149" i="10"/>
  <c r="E125" i="10"/>
  <c r="E124" i="10"/>
  <c r="G124" i="10"/>
  <c r="G121" i="10"/>
  <c r="G112" i="10"/>
  <c r="E104" i="10"/>
  <c r="G74" i="10"/>
  <c r="G180" i="10"/>
  <c r="G194" i="10"/>
  <c r="G168" i="10"/>
  <c r="G160" i="10"/>
  <c r="G141" i="10"/>
  <c r="G140" i="10"/>
  <c r="E109" i="10"/>
  <c r="E66" i="10"/>
  <c r="E88" i="11"/>
  <c r="E60" i="11"/>
  <c r="E157" i="11"/>
  <c r="G108" i="10"/>
  <c r="E53" i="10"/>
  <c r="E45" i="10"/>
  <c r="E37" i="10"/>
  <c r="G30" i="10"/>
  <c r="E21" i="10"/>
  <c r="E188" i="11"/>
  <c r="E56" i="11"/>
  <c r="G89" i="10"/>
  <c r="G81" i="10"/>
  <c r="G73" i="10"/>
  <c r="E70" i="10"/>
  <c r="E61" i="10"/>
  <c r="E57" i="10"/>
  <c r="G54" i="10"/>
  <c r="G49" i="10"/>
  <c r="G41" i="10"/>
  <c r="E34" i="10"/>
  <c r="E26" i="10"/>
  <c r="E18" i="10"/>
  <c r="E200" i="11"/>
  <c r="E161" i="11"/>
  <c r="G29" i="10"/>
  <c r="E126" i="11"/>
  <c r="E111" i="11"/>
  <c r="E92" i="11"/>
  <c r="E89" i="10"/>
  <c r="E81" i="10"/>
  <c r="E73" i="10"/>
  <c r="E49" i="10"/>
  <c r="E190" i="11"/>
  <c r="E186" i="11"/>
  <c r="E168" i="11"/>
  <c r="E127" i="11"/>
  <c r="E110" i="11"/>
  <c r="E78" i="11"/>
  <c r="E77" i="11"/>
  <c r="E74" i="11"/>
  <c r="E73" i="11"/>
  <c r="E37" i="11"/>
  <c r="E33" i="11"/>
  <c r="E44" i="11"/>
  <c r="E40" i="11"/>
  <c r="E24" i="11"/>
  <c r="E20" i="11"/>
  <c r="E17" i="11"/>
  <c r="E131" i="11"/>
  <c r="E115" i="11"/>
  <c r="E99" i="11"/>
  <c r="E36" i="11"/>
  <c r="E32" i="11"/>
  <c r="E13" i="11"/>
  <c r="E53" i="11"/>
  <c r="E49" i="11"/>
  <c r="E29" i="11"/>
  <c r="E143" i="11"/>
  <c r="E85" i="11"/>
  <c r="E81" i="11"/>
  <c r="E45" i="11"/>
  <c r="E41" i="11"/>
  <c r="E25" i="11"/>
  <c r="E21" i="11"/>
  <c r="E163" i="11"/>
  <c r="E153" i="11"/>
  <c r="E149" i="11"/>
  <c r="E139" i="11"/>
  <c r="E96" i="11"/>
  <c r="E175" i="11"/>
  <c r="E166" i="11"/>
  <c r="E91" i="11"/>
  <c r="E59" i="11"/>
  <c r="E197" i="11"/>
  <c r="E193" i="11"/>
  <c r="E179" i="11"/>
  <c r="E178" i="11"/>
  <c r="E176" i="11"/>
  <c r="E171" i="11"/>
  <c r="E170" i="11"/>
  <c r="E155" i="11"/>
  <c r="E154" i="11"/>
  <c r="E148" i="11"/>
  <c r="E144" i="11"/>
  <c r="E187" i="11"/>
  <c r="E162" i="11"/>
  <c r="E135" i="11"/>
  <c r="E167" i="11"/>
  <c r="E137" i="11"/>
  <c r="E75" i="11"/>
  <c r="E43" i="11"/>
  <c r="E23" i="11"/>
  <c r="E11" i="11"/>
  <c r="E183" i="11"/>
  <c r="E182" i="11"/>
  <c r="E180" i="11"/>
  <c r="E159" i="11"/>
  <c r="E158" i="11"/>
  <c r="E151" i="11"/>
  <c r="E152" i="11"/>
  <c r="E136" i="11"/>
  <c r="E133" i="11"/>
  <c r="E132" i="11"/>
  <c r="E129" i="11"/>
  <c r="E128" i="11"/>
  <c r="E125" i="11"/>
  <c r="E124" i="11"/>
  <c r="E121" i="11"/>
  <c r="E120" i="11"/>
  <c r="E117" i="11"/>
  <c r="E116" i="11"/>
  <c r="E113" i="11"/>
  <c r="E112" i="11"/>
  <c r="E109" i="11"/>
  <c r="E108" i="11"/>
  <c r="E105" i="11"/>
  <c r="E104" i="11"/>
  <c r="E101" i="11"/>
  <c r="E100" i="11"/>
  <c r="E97" i="11"/>
  <c r="E140" i="11"/>
  <c r="E83" i="11"/>
  <c r="E67" i="11"/>
  <c r="E51" i="11"/>
  <c r="E35" i="11"/>
  <c r="E15" i="11"/>
  <c r="E27" i="11"/>
  <c r="E87" i="11"/>
  <c r="E79" i="11"/>
  <c r="E71" i="11"/>
  <c r="E63" i="11"/>
  <c r="E55" i="11"/>
  <c r="E47" i="11"/>
  <c r="E39" i="11"/>
  <c r="E31" i="11"/>
  <c r="E19" i="11"/>
  <c r="E10" i="11"/>
  <c r="E175" i="10"/>
  <c r="G175" i="10"/>
  <c r="E159" i="10"/>
  <c r="G159" i="10"/>
  <c r="E143" i="10"/>
  <c r="G143" i="10"/>
  <c r="E130" i="10"/>
  <c r="G130" i="10"/>
  <c r="E126" i="10"/>
  <c r="G126" i="10"/>
  <c r="E111" i="10"/>
  <c r="G111" i="10"/>
  <c r="E27" i="10"/>
  <c r="G178" i="10"/>
  <c r="E178" i="10"/>
  <c r="E163" i="10"/>
  <c r="G163" i="10"/>
  <c r="E162" i="10"/>
  <c r="G162" i="10"/>
  <c r="E146" i="10"/>
  <c r="G146" i="10"/>
  <c r="E98" i="10"/>
  <c r="G98" i="10"/>
  <c r="E11" i="10"/>
  <c r="G198" i="10"/>
  <c r="E187" i="10"/>
  <c r="G187" i="10"/>
  <c r="E186" i="10"/>
  <c r="E183" i="10"/>
  <c r="G183" i="10"/>
  <c r="E182" i="10"/>
  <c r="G182" i="10"/>
  <c r="E167" i="10"/>
  <c r="G167" i="10"/>
  <c r="E166" i="10"/>
  <c r="G166" i="10"/>
  <c r="E151" i="10"/>
  <c r="G151" i="10"/>
  <c r="E150" i="10"/>
  <c r="G150" i="10"/>
  <c r="E135" i="10"/>
  <c r="G135" i="10"/>
  <c r="E131" i="10"/>
  <c r="G131" i="10"/>
  <c r="E121" i="10"/>
  <c r="E117" i="10"/>
  <c r="G117" i="10"/>
  <c r="E110" i="10"/>
  <c r="G110" i="10"/>
  <c r="E103" i="10"/>
  <c r="G103" i="10"/>
  <c r="E94" i="10"/>
  <c r="G94" i="10"/>
  <c r="E88" i="10"/>
  <c r="E72" i="10"/>
  <c r="G72" i="10"/>
  <c r="E56" i="10"/>
  <c r="G56" i="10"/>
  <c r="E23" i="10"/>
  <c r="E195" i="10"/>
  <c r="G195" i="10"/>
  <c r="E174" i="10"/>
  <c r="G174" i="10"/>
  <c r="E158" i="10"/>
  <c r="G158" i="10"/>
  <c r="E142" i="10"/>
  <c r="G142" i="10"/>
  <c r="E102" i="10"/>
  <c r="G102" i="10"/>
  <c r="E95" i="10"/>
  <c r="G95" i="10"/>
  <c r="E76" i="10"/>
  <c r="G76" i="10"/>
  <c r="E59" i="10"/>
  <c r="G59" i="10"/>
  <c r="E199" i="10"/>
  <c r="G199" i="10"/>
  <c r="E179" i="10"/>
  <c r="G179" i="10"/>
  <c r="E147" i="10"/>
  <c r="G147" i="10"/>
  <c r="E133" i="10"/>
  <c r="G133" i="10"/>
  <c r="E114" i="10"/>
  <c r="G114" i="10"/>
  <c r="E107" i="10"/>
  <c r="G107" i="10"/>
  <c r="E91" i="10"/>
  <c r="G91" i="10"/>
  <c r="E191" i="10"/>
  <c r="G191" i="10"/>
  <c r="E190" i="10"/>
  <c r="E188" i="10"/>
  <c r="G186" i="10"/>
  <c r="E171" i="10"/>
  <c r="G171" i="10"/>
  <c r="E170" i="10"/>
  <c r="G170" i="10"/>
  <c r="E155" i="10"/>
  <c r="G155" i="10"/>
  <c r="E154" i="10"/>
  <c r="G154" i="10"/>
  <c r="E139" i="10"/>
  <c r="G139" i="10"/>
  <c r="E138" i="10"/>
  <c r="G138" i="10"/>
  <c r="E119" i="10"/>
  <c r="E115" i="10"/>
  <c r="G115" i="10"/>
  <c r="E106" i="10"/>
  <c r="G106" i="10"/>
  <c r="E99" i="10"/>
  <c r="G99" i="10"/>
  <c r="E90" i="10"/>
  <c r="G90" i="10"/>
  <c r="E122" i="10"/>
  <c r="G122" i="10"/>
  <c r="E60" i="10"/>
  <c r="G60" i="10"/>
  <c r="E134" i="10"/>
  <c r="G134" i="10"/>
  <c r="E118" i="10"/>
  <c r="G118" i="10"/>
  <c r="E87" i="10"/>
  <c r="G87" i="10"/>
  <c r="E75" i="10"/>
  <c r="G75" i="10"/>
  <c r="E71" i="10"/>
  <c r="G71" i="10"/>
  <c r="E55" i="10"/>
  <c r="G55" i="10"/>
  <c r="E28" i="10"/>
  <c r="E24" i="10"/>
  <c r="E12" i="10"/>
  <c r="E80" i="10"/>
  <c r="G80" i="10"/>
  <c r="E79" i="10"/>
  <c r="G79" i="10"/>
  <c r="E52" i="10"/>
  <c r="G52" i="10"/>
  <c r="E51" i="10"/>
  <c r="G51" i="10"/>
  <c r="E48" i="10"/>
  <c r="G48" i="10"/>
  <c r="E47" i="10"/>
  <c r="G47" i="10"/>
  <c r="E44" i="10"/>
  <c r="G44" i="10"/>
  <c r="E43" i="10"/>
  <c r="G43" i="10"/>
  <c r="E32" i="10"/>
  <c r="G32" i="10"/>
  <c r="E31" i="10"/>
  <c r="G31" i="10"/>
  <c r="E16" i="10"/>
  <c r="E15" i="10"/>
  <c r="E84" i="10"/>
  <c r="G84" i="10"/>
  <c r="E83" i="10"/>
  <c r="G83" i="10"/>
  <c r="E68" i="10"/>
  <c r="G68" i="10"/>
  <c r="E67" i="10"/>
  <c r="G67" i="10"/>
  <c r="E64" i="10"/>
  <c r="G64" i="10"/>
  <c r="E63" i="10"/>
  <c r="G63" i="10"/>
  <c r="E40" i="10"/>
  <c r="G40" i="10"/>
  <c r="E39" i="10"/>
  <c r="G39" i="10"/>
  <c r="E36" i="10"/>
  <c r="G36" i="10"/>
  <c r="E35" i="10"/>
  <c r="G35" i="10"/>
  <c r="E20" i="10"/>
  <c r="E19" i="10"/>
  <c r="E10" i="10"/>
  <c r="AH11" i="1" l="1"/>
  <c r="AI11" i="1"/>
  <c r="AH12" i="1"/>
  <c r="AI12" i="1"/>
  <c r="AH13" i="1"/>
  <c r="AI13" i="1"/>
  <c r="AH14" i="1"/>
  <c r="AI14" i="1"/>
  <c r="AH15" i="1"/>
  <c r="AI15" i="1"/>
  <c r="AH16" i="1"/>
  <c r="AI16" i="1"/>
  <c r="AH17" i="1"/>
  <c r="AI17" i="1"/>
  <c r="AH18" i="1"/>
  <c r="AI18" i="1"/>
  <c r="AH19" i="1"/>
  <c r="AI19" i="1"/>
  <c r="AH20" i="1"/>
  <c r="AI20" i="1"/>
  <c r="AH21" i="1"/>
  <c r="AI21" i="1"/>
  <c r="AH22" i="1"/>
  <c r="AI22" i="1"/>
  <c r="AH23" i="1"/>
  <c r="AI23" i="1"/>
  <c r="AH24" i="1"/>
  <c r="AI24" i="1"/>
  <c r="AH25" i="1"/>
  <c r="AI25" i="1"/>
  <c r="AH26" i="1"/>
  <c r="AI26" i="1"/>
  <c r="AH27" i="1"/>
  <c r="AI27" i="1"/>
  <c r="AH28" i="1"/>
  <c r="AI28" i="1"/>
  <c r="AH29" i="1"/>
  <c r="AI29" i="1"/>
  <c r="AH30" i="1"/>
  <c r="AI30" i="1"/>
  <c r="AH31" i="1"/>
  <c r="AI31" i="1"/>
  <c r="AH32" i="1"/>
  <c r="AI32" i="1"/>
  <c r="AH33" i="1"/>
  <c r="AI33" i="1"/>
  <c r="AH34" i="1"/>
  <c r="AI34" i="1"/>
  <c r="AH35" i="1"/>
  <c r="AI35" i="1"/>
  <c r="AH36" i="1"/>
  <c r="AI36" i="1"/>
  <c r="AH37" i="1"/>
  <c r="AI37" i="1"/>
  <c r="AH38" i="1"/>
  <c r="AI38" i="1"/>
  <c r="AH39" i="1"/>
  <c r="AI39" i="1"/>
  <c r="AH40" i="1"/>
  <c r="AI40" i="1"/>
  <c r="AH41" i="1"/>
  <c r="AI41" i="1"/>
  <c r="AH42" i="1"/>
  <c r="AI42" i="1"/>
  <c r="AH43" i="1"/>
  <c r="AI43" i="1"/>
  <c r="AH44" i="1"/>
  <c r="AI44" i="1"/>
  <c r="AH45" i="1"/>
  <c r="AI45" i="1"/>
  <c r="AH46" i="1"/>
  <c r="AI46" i="1"/>
  <c r="AH47" i="1"/>
  <c r="AI47" i="1"/>
  <c r="AH48" i="1"/>
  <c r="AI48" i="1"/>
  <c r="AH49" i="1"/>
  <c r="AI49" i="1"/>
  <c r="AH50" i="1"/>
  <c r="AI50" i="1"/>
  <c r="AH51" i="1"/>
  <c r="AI51" i="1"/>
  <c r="AH52" i="1"/>
  <c r="AI52" i="1"/>
  <c r="AH53" i="1"/>
  <c r="AI53" i="1"/>
  <c r="AH54" i="1"/>
  <c r="AI54" i="1"/>
  <c r="AH55" i="1"/>
  <c r="AI55" i="1"/>
  <c r="AH56" i="1"/>
  <c r="AI56" i="1"/>
  <c r="AH57" i="1"/>
  <c r="AI57" i="1"/>
  <c r="AH58" i="1"/>
  <c r="AI58" i="1"/>
  <c r="AH59" i="1"/>
  <c r="AI59" i="1"/>
  <c r="AH60" i="1"/>
  <c r="AI60" i="1"/>
  <c r="AH61" i="1"/>
  <c r="AI61" i="1"/>
  <c r="AH62" i="1"/>
  <c r="AI62" i="1"/>
  <c r="AH63" i="1"/>
  <c r="AI63" i="1"/>
  <c r="AH64" i="1"/>
  <c r="AI64" i="1"/>
  <c r="AH65" i="1"/>
  <c r="AI65" i="1"/>
  <c r="AH66" i="1"/>
  <c r="AI66" i="1"/>
  <c r="AH67" i="1"/>
  <c r="AI67" i="1"/>
  <c r="AH68" i="1"/>
  <c r="AI68" i="1"/>
  <c r="AH69" i="1"/>
  <c r="AI69" i="1"/>
  <c r="AH70" i="1"/>
  <c r="AI70" i="1"/>
  <c r="AH71" i="1"/>
  <c r="AI71" i="1"/>
  <c r="AH72" i="1"/>
  <c r="AI72" i="1"/>
  <c r="AH73" i="1"/>
  <c r="AI73" i="1"/>
  <c r="AH74" i="1"/>
  <c r="AI74" i="1"/>
  <c r="AH75" i="1"/>
  <c r="AI75" i="1"/>
  <c r="AH76" i="1"/>
  <c r="AI76" i="1"/>
  <c r="AH77" i="1"/>
  <c r="AI77" i="1"/>
  <c r="AH78" i="1"/>
  <c r="AI78" i="1"/>
  <c r="AH79" i="1"/>
  <c r="AI79" i="1"/>
  <c r="AH80" i="1"/>
  <c r="AI80" i="1"/>
  <c r="AH81" i="1"/>
  <c r="AI81" i="1"/>
  <c r="AH82" i="1"/>
  <c r="AI82" i="1"/>
  <c r="AH83" i="1"/>
  <c r="AI83" i="1"/>
  <c r="AH84" i="1"/>
  <c r="AI84" i="1"/>
  <c r="AH85" i="1"/>
  <c r="AI85" i="1"/>
  <c r="AH86" i="1"/>
  <c r="AI86" i="1"/>
  <c r="AH87" i="1"/>
  <c r="AI87" i="1"/>
  <c r="AH88" i="1"/>
  <c r="AI88" i="1"/>
  <c r="AH89" i="1"/>
  <c r="AI89" i="1"/>
  <c r="AH90" i="1"/>
  <c r="AI90" i="1"/>
  <c r="AH91" i="1"/>
  <c r="AI91" i="1"/>
  <c r="AH92" i="1"/>
  <c r="AI92" i="1"/>
  <c r="AH93" i="1"/>
  <c r="AI93" i="1"/>
  <c r="AH94" i="1"/>
  <c r="AI94" i="1"/>
  <c r="AH95" i="1"/>
  <c r="AI95" i="1"/>
  <c r="AH96" i="1"/>
  <c r="AI96" i="1"/>
  <c r="AH97" i="1"/>
  <c r="AI97" i="1"/>
  <c r="AH98" i="1"/>
  <c r="AI98" i="1"/>
  <c r="AH99" i="1"/>
  <c r="AI99" i="1"/>
  <c r="AH100" i="1"/>
  <c r="AI100" i="1"/>
  <c r="AH101" i="1"/>
  <c r="AI101" i="1"/>
  <c r="AH102" i="1"/>
  <c r="AI102" i="1"/>
  <c r="AH103" i="1"/>
  <c r="AI103" i="1"/>
  <c r="AH104" i="1"/>
  <c r="AI104" i="1"/>
  <c r="AH105" i="1"/>
  <c r="AI105" i="1"/>
  <c r="AH106" i="1"/>
  <c r="AI106" i="1"/>
  <c r="AH107" i="1"/>
  <c r="AI107" i="1"/>
  <c r="AH108" i="1"/>
  <c r="AI108" i="1"/>
  <c r="AH109" i="1"/>
  <c r="AI109" i="1"/>
  <c r="AH110" i="1"/>
  <c r="AI110" i="1"/>
  <c r="AH111" i="1"/>
  <c r="AI111" i="1"/>
  <c r="AH112" i="1"/>
  <c r="AI112" i="1"/>
  <c r="AH113" i="1"/>
  <c r="AI113" i="1"/>
  <c r="AH114" i="1"/>
  <c r="AI114" i="1"/>
  <c r="AH115" i="1"/>
  <c r="AI115" i="1"/>
  <c r="AH116" i="1"/>
  <c r="AI116" i="1"/>
  <c r="AH117" i="1"/>
  <c r="AI117" i="1"/>
  <c r="AH118" i="1"/>
  <c r="AI118" i="1"/>
  <c r="AH119" i="1"/>
  <c r="AI119" i="1"/>
  <c r="AH120" i="1"/>
  <c r="AI120" i="1"/>
  <c r="AH121" i="1"/>
  <c r="AI121" i="1"/>
  <c r="AH122" i="1"/>
  <c r="AI122" i="1"/>
  <c r="AH123" i="1"/>
  <c r="AI123" i="1"/>
  <c r="AH124" i="1"/>
  <c r="AI124" i="1"/>
  <c r="AH125" i="1"/>
  <c r="AI125" i="1"/>
  <c r="AH126" i="1"/>
  <c r="AI126" i="1"/>
  <c r="AH127" i="1"/>
  <c r="AI127" i="1"/>
  <c r="AH128" i="1"/>
  <c r="AI128" i="1"/>
  <c r="AH129" i="1"/>
  <c r="AI129" i="1"/>
  <c r="AH130" i="1"/>
  <c r="AI130" i="1"/>
  <c r="AH131" i="1"/>
  <c r="AI131" i="1"/>
  <c r="AH132" i="1"/>
  <c r="AI132" i="1"/>
  <c r="AH133" i="1"/>
  <c r="AI133" i="1"/>
  <c r="AH134" i="1"/>
  <c r="AI134" i="1"/>
  <c r="AH135" i="1"/>
  <c r="AI135" i="1"/>
  <c r="AH136" i="1"/>
  <c r="AI136" i="1"/>
  <c r="AH137" i="1"/>
  <c r="AI137" i="1"/>
  <c r="AH138" i="1"/>
  <c r="AI138" i="1"/>
  <c r="AH139" i="1"/>
  <c r="AI139" i="1"/>
  <c r="AH140" i="1"/>
  <c r="AI140" i="1"/>
  <c r="AH141" i="1"/>
  <c r="AI141" i="1"/>
  <c r="AH142" i="1"/>
  <c r="AI142" i="1"/>
  <c r="AH143" i="1"/>
  <c r="AI143" i="1"/>
  <c r="AH144" i="1"/>
  <c r="AI144" i="1"/>
  <c r="AH145" i="1"/>
  <c r="AI145" i="1"/>
  <c r="AH146" i="1"/>
  <c r="AI146" i="1"/>
  <c r="AH147" i="1"/>
  <c r="AI147" i="1"/>
  <c r="AH148" i="1"/>
  <c r="AI148" i="1"/>
  <c r="AH149" i="1"/>
  <c r="AI149" i="1"/>
  <c r="AH150" i="1"/>
  <c r="AI150" i="1"/>
  <c r="AH151" i="1"/>
  <c r="AI151" i="1"/>
  <c r="AH152" i="1"/>
  <c r="AI152" i="1"/>
  <c r="AH153" i="1"/>
  <c r="AI153" i="1"/>
  <c r="AH154" i="1"/>
  <c r="AI154" i="1"/>
  <c r="AH155" i="1"/>
  <c r="AI155" i="1"/>
  <c r="AH156" i="1"/>
  <c r="AI156" i="1"/>
  <c r="AH157" i="1"/>
  <c r="AI157" i="1"/>
  <c r="AH158" i="1"/>
  <c r="AI158" i="1"/>
  <c r="AH159" i="1"/>
  <c r="AI159" i="1"/>
  <c r="AH160" i="1"/>
  <c r="AI160" i="1"/>
  <c r="AH161" i="1"/>
  <c r="AI161" i="1"/>
  <c r="AH162" i="1"/>
  <c r="AI162" i="1"/>
  <c r="AH163" i="1"/>
  <c r="AI163" i="1"/>
  <c r="AH164" i="1"/>
  <c r="AI164" i="1"/>
  <c r="AH165" i="1"/>
  <c r="AI165" i="1"/>
  <c r="AH166" i="1"/>
  <c r="AI166" i="1"/>
  <c r="AH167" i="1"/>
  <c r="AI167" i="1"/>
  <c r="AH168" i="1"/>
  <c r="AI168" i="1"/>
  <c r="AH169" i="1"/>
  <c r="AI169" i="1"/>
  <c r="AH170" i="1"/>
  <c r="AI170" i="1"/>
  <c r="AH171" i="1"/>
  <c r="AI171" i="1"/>
  <c r="AH172" i="1"/>
  <c r="AI172" i="1"/>
  <c r="AH173" i="1"/>
  <c r="AI173" i="1"/>
  <c r="AH174" i="1"/>
  <c r="AI174" i="1"/>
  <c r="AH175" i="1"/>
  <c r="AI175" i="1"/>
  <c r="AH176" i="1"/>
  <c r="AI176" i="1"/>
  <c r="AH177" i="1"/>
  <c r="AI177" i="1"/>
  <c r="AH178" i="1"/>
  <c r="AI178" i="1"/>
  <c r="AH179" i="1"/>
  <c r="AI179" i="1"/>
  <c r="AH180" i="1"/>
  <c r="AI180" i="1"/>
  <c r="AH181" i="1"/>
  <c r="AI181" i="1"/>
  <c r="AH182" i="1"/>
  <c r="AI182" i="1"/>
  <c r="AH183" i="1"/>
  <c r="AI183" i="1"/>
  <c r="AH184" i="1"/>
  <c r="AI184" i="1"/>
  <c r="AH185" i="1"/>
  <c r="AI185" i="1"/>
  <c r="AH186" i="1"/>
  <c r="AI186" i="1"/>
  <c r="AH187" i="1"/>
  <c r="AI187" i="1"/>
  <c r="AH188" i="1"/>
  <c r="AI188" i="1"/>
  <c r="AH189" i="1"/>
  <c r="AI189" i="1"/>
  <c r="AH190" i="1"/>
  <c r="AI190" i="1"/>
  <c r="AH191" i="1"/>
  <c r="AI191" i="1"/>
  <c r="AH192" i="1"/>
  <c r="AI192" i="1"/>
  <c r="AH193" i="1"/>
  <c r="AI193" i="1"/>
  <c r="AH194" i="1"/>
  <c r="AI194" i="1"/>
  <c r="AH195" i="1"/>
  <c r="AI195" i="1"/>
  <c r="AH196" i="1"/>
  <c r="AI196" i="1"/>
  <c r="AH197" i="1"/>
  <c r="AI197" i="1"/>
  <c r="AH198" i="1"/>
  <c r="AI198" i="1"/>
  <c r="AH199" i="1"/>
  <c r="AI199" i="1"/>
  <c r="AH200" i="1"/>
  <c r="AI200" i="1"/>
  <c r="AI10" i="1"/>
  <c r="AH10" i="1"/>
  <c r="Y10" i="1" s="1"/>
  <c r="AB11" i="1"/>
  <c r="AB12" i="1"/>
  <c r="AB13" i="1"/>
  <c r="AB14" i="1"/>
  <c r="AB15" i="1"/>
  <c r="AB16" i="1"/>
  <c r="AB17" i="1"/>
  <c r="AB18" i="1"/>
  <c r="AB19" i="1"/>
  <c r="AB20" i="1"/>
  <c r="AB21" i="1"/>
  <c r="AB22" i="1"/>
  <c r="AB23" i="1"/>
  <c r="AB24" i="1"/>
  <c r="AB25" i="1"/>
  <c r="AB26" i="1"/>
  <c r="AB27" i="1"/>
  <c r="AB28" i="1"/>
  <c r="AB29" i="1"/>
  <c r="AB30" i="1"/>
  <c r="AB31" i="1"/>
  <c r="AB32" i="1"/>
  <c r="AB33" i="1"/>
  <c r="AB34" i="1"/>
  <c r="AB35" i="1"/>
  <c r="AB36" i="1"/>
  <c r="AB37" i="1"/>
  <c r="AB38" i="1"/>
  <c r="AB39" i="1"/>
  <c r="AB40" i="1"/>
  <c r="AB41" i="1"/>
  <c r="AB42" i="1"/>
  <c r="AB43" i="1"/>
  <c r="AB44" i="1"/>
  <c r="AB45" i="1"/>
  <c r="AB46" i="1"/>
  <c r="AB47" i="1"/>
  <c r="AB48" i="1"/>
  <c r="AB49" i="1"/>
  <c r="AB50" i="1"/>
  <c r="AB51" i="1"/>
  <c r="AB52" i="1"/>
  <c r="AB53" i="1"/>
  <c r="AB54" i="1"/>
  <c r="AB55" i="1"/>
  <c r="AB56" i="1"/>
  <c r="AB57" i="1"/>
  <c r="AB58" i="1"/>
  <c r="AB59" i="1"/>
  <c r="AB60" i="1"/>
  <c r="AB61" i="1"/>
  <c r="AB62" i="1"/>
  <c r="AB63" i="1"/>
  <c r="AB64" i="1"/>
  <c r="AB65" i="1"/>
  <c r="AB66" i="1"/>
  <c r="AB67" i="1"/>
  <c r="AB68" i="1"/>
  <c r="AB69" i="1"/>
  <c r="AB70" i="1"/>
  <c r="AB71" i="1"/>
  <c r="AB72" i="1"/>
  <c r="AB73" i="1"/>
  <c r="AB74" i="1"/>
  <c r="AB75" i="1"/>
  <c r="AB76" i="1"/>
  <c r="AB77" i="1"/>
  <c r="AB78" i="1"/>
  <c r="AB79" i="1"/>
  <c r="AB80" i="1"/>
  <c r="AB81" i="1"/>
  <c r="AB82" i="1"/>
  <c r="AB83" i="1"/>
  <c r="AB84" i="1"/>
  <c r="AB85" i="1"/>
  <c r="AB86" i="1"/>
  <c r="AB87" i="1"/>
  <c r="AB88" i="1"/>
  <c r="AB89" i="1"/>
  <c r="AB90" i="1"/>
  <c r="AB91" i="1"/>
  <c r="AB92" i="1"/>
  <c r="AB93" i="1"/>
  <c r="AB94" i="1"/>
  <c r="AB95" i="1"/>
  <c r="AB96" i="1"/>
  <c r="AB97" i="1"/>
  <c r="AB98" i="1"/>
  <c r="AB99" i="1"/>
  <c r="AB100" i="1"/>
  <c r="AB101" i="1"/>
  <c r="AB102" i="1"/>
  <c r="AB103" i="1"/>
  <c r="AB104" i="1"/>
  <c r="AB105" i="1"/>
  <c r="AB106" i="1"/>
  <c r="AB107" i="1"/>
  <c r="AB108" i="1"/>
  <c r="AB109" i="1"/>
  <c r="AB110" i="1"/>
  <c r="AB111" i="1"/>
  <c r="AB112" i="1"/>
  <c r="AB113" i="1"/>
  <c r="AB114" i="1"/>
  <c r="AB115" i="1"/>
  <c r="AB116" i="1"/>
  <c r="AB117" i="1"/>
  <c r="AB118" i="1"/>
  <c r="AB119" i="1"/>
  <c r="AB120" i="1"/>
  <c r="AB121" i="1"/>
  <c r="AB122" i="1"/>
  <c r="AB123" i="1"/>
  <c r="AB124" i="1"/>
  <c r="AB125" i="1"/>
  <c r="AB126" i="1"/>
  <c r="AB127" i="1"/>
  <c r="AB128" i="1"/>
  <c r="AB129" i="1"/>
  <c r="AB130" i="1"/>
  <c r="AB131" i="1"/>
  <c r="AB132" i="1"/>
  <c r="AB133" i="1"/>
  <c r="AB134" i="1"/>
  <c r="AB135" i="1"/>
  <c r="AB136" i="1"/>
  <c r="AB137" i="1"/>
  <c r="AB138" i="1"/>
  <c r="AB139" i="1"/>
  <c r="AB140" i="1"/>
  <c r="AB141" i="1"/>
  <c r="AB142" i="1"/>
  <c r="AB143" i="1"/>
  <c r="AB144" i="1"/>
  <c r="AB145" i="1"/>
  <c r="AB146" i="1"/>
  <c r="AB147" i="1"/>
  <c r="AB148" i="1"/>
  <c r="AB149" i="1"/>
  <c r="AB150" i="1"/>
  <c r="AB151" i="1"/>
  <c r="AB152" i="1"/>
  <c r="AB153" i="1"/>
  <c r="AB154" i="1"/>
  <c r="AB155" i="1"/>
  <c r="AB156" i="1"/>
  <c r="AB157" i="1"/>
  <c r="AB158" i="1"/>
  <c r="AB159" i="1"/>
  <c r="AB160" i="1"/>
  <c r="AB161" i="1"/>
  <c r="AB162" i="1"/>
  <c r="AB163" i="1"/>
  <c r="AB164" i="1"/>
  <c r="AB165" i="1"/>
  <c r="AB166" i="1"/>
  <c r="AB167" i="1"/>
  <c r="AB168" i="1"/>
  <c r="AB169" i="1"/>
  <c r="AB170" i="1"/>
  <c r="AB171" i="1"/>
  <c r="AB172" i="1"/>
  <c r="AB173" i="1"/>
  <c r="AB174" i="1"/>
  <c r="AB175" i="1"/>
  <c r="AB176" i="1"/>
  <c r="AB177" i="1"/>
  <c r="AB178" i="1"/>
  <c r="AB179" i="1"/>
  <c r="AB180" i="1"/>
  <c r="AB181" i="1"/>
  <c r="AB182" i="1"/>
  <c r="AB183" i="1"/>
  <c r="AB184" i="1"/>
  <c r="AB185" i="1"/>
  <c r="AB186" i="1"/>
  <c r="AB187" i="1"/>
  <c r="AB188" i="1"/>
  <c r="AB189" i="1"/>
  <c r="AB190" i="1"/>
  <c r="AB191" i="1"/>
  <c r="AB192" i="1"/>
  <c r="AB193" i="1"/>
  <c r="AB194" i="1"/>
  <c r="AB195" i="1"/>
  <c r="AB196" i="1"/>
  <c r="AB197" i="1"/>
  <c r="AB198" i="1"/>
  <c r="AB199" i="1"/>
  <c r="AB200" i="1"/>
  <c r="AB10" i="1"/>
  <c r="AF11" i="5"/>
  <c r="AG11" i="5"/>
  <c r="AF12" i="5"/>
  <c r="AG12" i="5"/>
  <c r="AF13" i="5"/>
  <c r="AG13" i="5"/>
  <c r="AF14" i="5"/>
  <c r="AG14" i="5"/>
  <c r="AF15" i="5"/>
  <c r="AG15" i="5"/>
  <c r="AF16" i="5"/>
  <c r="AG16" i="5"/>
  <c r="AF17" i="5"/>
  <c r="AG17" i="5"/>
  <c r="AF18" i="5"/>
  <c r="AG18" i="5"/>
  <c r="AF19" i="5"/>
  <c r="AG19" i="5"/>
  <c r="AF20" i="5"/>
  <c r="AG20" i="5"/>
  <c r="AF21" i="5"/>
  <c r="AG21" i="5"/>
  <c r="AF22" i="5"/>
  <c r="AG22" i="5"/>
  <c r="AF23" i="5"/>
  <c r="AG23" i="5"/>
  <c r="AF24" i="5"/>
  <c r="AG24" i="5"/>
  <c r="AF25" i="5"/>
  <c r="AG25" i="5"/>
  <c r="AF26" i="5"/>
  <c r="AG26" i="5"/>
  <c r="AF27" i="5"/>
  <c r="AG27" i="5"/>
  <c r="AF28" i="5"/>
  <c r="AG28" i="5"/>
  <c r="AF29" i="5"/>
  <c r="AG29" i="5"/>
  <c r="AF30" i="5"/>
  <c r="AG30" i="5"/>
  <c r="AF31" i="5"/>
  <c r="AG31" i="5"/>
  <c r="AF32" i="5"/>
  <c r="AG32" i="5"/>
  <c r="AF33" i="5"/>
  <c r="AG33" i="5"/>
  <c r="AF34" i="5"/>
  <c r="AG34" i="5"/>
  <c r="AF35" i="5"/>
  <c r="AG35" i="5"/>
  <c r="AF36" i="5"/>
  <c r="AG36" i="5"/>
  <c r="AF37" i="5"/>
  <c r="AG37" i="5"/>
  <c r="AF38" i="5"/>
  <c r="AG38" i="5"/>
  <c r="AF39" i="5"/>
  <c r="AG39" i="5"/>
  <c r="AF40" i="5"/>
  <c r="AG40" i="5"/>
  <c r="AF41" i="5"/>
  <c r="AG41" i="5"/>
  <c r="AF42" i="5"/>
  <c r="AG42" i="5"/>
  <c r="AF43" i="5"/>
  <c r="AG43" i="5"/>
  <c r="AF44" i="5"/>
  <c r="AG44" i="5"/>
  <c r="AF45" i="5"/>
  <c r="AG45" i="5"/>
  <c r="AF46" i="5"/>
  <c r="AG46" i="5"/>
  <c r="AF47" i="5"/>
  <c r="AG47" i="5"/>
  <c r="AF48" i="5"/>
  <c r="AG48" i="5"/>
  <c r="AF49" i="5"/>
  <c r="AG49" i="5"/>
  <c r="AF50" i="5"/>
  <c r="AG50" i="5"/>
  <c r="AF51" i="5"/>
  <c r="AG51" i="5"/>
  <c r="AF52" i="5"/>
  <c r="AG52" i="5"/>
  <c r="AF53" i="5"/>
  <c r="AG53" i="5"/>
  <c r="AF54" i="5"/>
  <c r="AG54" i="5"/>
  <c r="AF55" i="5"/>
  <c r="AG55" i="5"/>
  <c r="AF56" i="5"/>
  <c r="AG56" i="5"/>
  <c r="AF57" i="5"/>
  <c r="AG57" i="5"/>
  <c r="AF58" i="5"/>
  <c r="AG58" i="5"/>
  <c r="AF59" i="5"/>
  <c r="AG59" i="5"/>
  <c r="AF60" i="5"/>
  <c r="AG60" i="5"/>
  <c r="AF61" i="5"/>
  <c r="AG61" i="5"/>
  <c r="AF62" i="5"/>
  <c r="AG62" i="5"/>
  <c r="AF63" i="5"/>
  <c r="AG63" i="5"/>
  <c r="AF64" i="5"/>
  <c r="AG64" i="5"/>
  <c r="AF65" i="5"/>
  <c r="AG65" i="5"/>
  <c r="AF66" i="5"/>
  <c r="AG66" i="5"/>
  <c r="AF67" i="5"/>
  <c r="AG67" i="5"/>
  <c r="AF68" i="5"/>
  <c r="AG68" i="5"/>
  <c r="AF69" i="5"/>
  <c r="AG69" i="5"/>
  <c r="AF70" i="5"/>
  <c r="AG70" i="5"/>
  <c r="AF71" i="5"/>
  <c r="AG71" i="5"/>
  <c r="AF72" i="5"/>
  <c r="AG72" i="5"/>
  <c r="AF73" i="5"/>
  <c r="AG73" i="5"/>
  <c r="AF74" i="5"/>
  <c r="AG74" i="5"/>
  <c r="AF75" i="5"/>
  <c r="AG75" i="5"/>
  <c r="AF76" i="5"/>
  <c r="AG76" i="5"/>
  <c r="AF77" i="5"/>
  <c r="AG77" i="5"/>
  <c r="AF78" i="5"/>
  <c r="AG78" i="5"/>
  <c r="AF79" i="5"/>
  <c r="AG79" i="5"/>
  <c r="AF80" i="5"/>
  <c r="AG80" i="5"/>
  <c r="AF81" i="5"/>
  <c r="AG81" i="5"/>
  <c r="AF82" i="5"/>
  <c r="AG82" i="5"/>
  <c r="AF83" i="5"/>
  <c r="AG83" i="5"/>
  <c r="AF84" i="5"/>
  <c r="AG84" i="5"/>
  <c r="AF85" i="5"/>
  <c r="AG85" i="5"/>
  <c r="AF86" i="5"/>
  <c r="AG86" i="5"/>
  <c r="AF87" i="5"/>
  <c r="AG87" i="5"/>
  <c r="AF88" i="5"/>
  <c r="AG88" i="5"/>
  <c r="AF89" i="5"/>
  <c r="AG89" i="5"/>
  <c r="AF90" i="5"/>
  <c r="AG90" i="5"/>
  <c r="AF91" i="5"/>
  <c r="AG91" i="5"/>
  <c r="AF92" i="5"/>
  <c r="AG92" i="5"/>
  <c r="AF93" i="5"/>
  <c r="AG93" i="5"/>
  <c r="AF94" i="5"/>
  <c r="AG94" i="5"/>
  <c r="AF95" i="5"/>
  <c r="AG95" i="5"/>
  <c r="AF96" i="5"/>
  <c r="AG96" i="5"/>
  <c r="AF97" i="5"/>
  <c r="AG97" i="5"/>
  <c r="AF98" i="5"/>
  <c r="AG98" i="5"/>
  <c r="AF99" i="5"/>
  <c r="AG99" i="5"/>
  <c r="AF100" i="5"/>
  <c r="AG100" i="5"/>
  <c r="AF101" i="5"/>
  <c r="AG101" i="5"/>
  <c r="AF102" i="5"/>
  <c r="AG102" i="5"/>
  <c r="AF103" i="5"/>
  <c r="AG103" i="5"/>
  <c r="AF104" i="5"/>
  <c r="AG104" i="5"/>
  <c r="AF105" i="5"/>
  <c r="AG105" i="5"/>
  <c r="AF106" i="5"/>
  <c r="AG106" i="5"/>
  <c r="AF107" i="5"/>
  <c r="AG107" i="5"/>
  <c r="AF108" i="5"/>
  <c r="AG108" i="5"/>
  <c r="AF109" i="5"/>
  <c r="AG109" i="5"/>
  <c r="AF110" i="5"/>
  <c r="AG110" i="5"/>
  <c r="AF111" i="5"/>
  <c r="AG111" i="5"/>
  <c r="AF112" i="5"/>
  <c r="AG112" i="5"/>
  <c r="AF113" i="5"/>
  <c r="AG113" i="5"/>
  <c r="AF114" i="5"/>
  <c r="AG114" i="5"/>
  <c r="AF115" i="5"/>
  <c r="AG115" i="5"/>
  <c r="AF116" i="5"/>
  <c r="AG116" i="5"/>
  <c r="AF117" i="5"/>
  <c r="AG117" i="5"/>
  <c r="AF118" i="5"/>
  <c r="AG118" i="5"/>
  <c r="AF119" i="5"/>
  <c r="AG119" i="5"/>
  <c r="AF120" i="5"/>
  <c r="AG120" i="5"/>
  <c r="AF121" i="5"/>
  <c r="AG121" i="5"/>
  <c r="AF122" i="5"/>
  <c r="AG122" i="5"/>
  <c r="AF123" i="5"/>
  <c r="AG123" i="5"/>
  <c r="AF124" i="5"/>
  <c r="AG124" i="5"/>
  <c r="AF125" i="5"/>
  <c r="AG125" i="5"/>
  <c r="AF126" i="5"/>
  <c r="AG126" i="5"/>
  <c r="AF127" i="5"/>
  <c r="AG127" i="5"/>
  <c r="AF128" i="5"/>
  <c r="AG128" i="5"/>
  <c r="AF129" i="5"/>
  <c r="AG129" i="5"/>
  <c r="AF130" i="5"/>
  <c r="AG130" i="5"/>
  <c r="AF131" i="5"/>
  <c r="AG131" i="5"/>
  <c r="AF132" i="5"/>
  <c r="AG132" i="5"/>
  <c r="AF133" i="5"/>
  <c r="AG133" i="5"/>
  <c r="AF134" i="5"/>
  <c r="AG134" i="5"/>
  <c r="AF135" i="5"/>
  <c r="AG135" i="5"/>
  <c r="AF136" i="5"/>
  <c r="AG136" i="5"/>
  <c r="AF137" i="5"/>
  <c r="AG137" i="5"/>
  <c r="AF138" i="5"/>
  <c r="AG138" i="5"/>
  <c r="AF139" i="5"/>
  <c r="AG139" i="5"/>
  <c r="AF140" i="5"/>
  <c r="AG140" i="5"/>
  <c r="AF141" i="5"/>
  <c r="AG141" i="5"/>
  <c r="AF142" i="5"/>
  <c r="AG142" i="5"/>
  <c r="AF143" i="5"/>
  <c r="AG143" i="5"/>
  <c r="AF144" i="5"/>
  <c r="AG144" i="5"/>
  <c r="AF145" i="5"/>
  <c r="AG145" i="5"/>
  <c r="AF146" i="5"/>
  <c r="AG146" i="5"/>
  <c r="AF147" i="5"/>
  <c r="AG147" i="5"/>
  <c r="AF148" i="5"/>
  <c r="AG148" i="5"/>
  <c r="AF149" i="5"/>
  <c r="AG149" i="5"/>
  <c r="AF150" i="5"/>
  <c r="AG150" i="5"/>
  <c r="AF151" i="5"/>
  <c r="AG151" i="5"/>
  <c r="AF152" i="5"/>
  <c r="AG152" i="5"/>
  <c r="AF153" i="5"/>
  <c r="AG153" i="5"/>
  <c r="AF154" i="5"/>
  <c r="AG154" i="5"/>
  <c r="AF155" i="5"/>
  <c r="AG155" i="5"/>
  <c r="AF156" i="5"/>
  <c r="AG156" i="5"/>
  <c r="AF157" i="5"/>
  <c r="AG157" i="5"/>
  <c r="AF158" i="5"/>
  <c r="AG158" i="5"/>
  <c r="AF159" i="5"/>
  <c r="AG159" i="5"/>
  <c r="AF160" i="5"/>
  <c r="AG160" i="5"/>
  <c r="AF161" i="5"/>
  <c r="AG161" i="5"/>
  <c r="AF162" i="5"/>
  <c r="AG162" i="5"/>
  <c r="AF163" i="5"/>
  <c r="AK163" i="5" s="1"/>
  <c r="AG163" i="5"/>
  <c r="AF164" i="5"/>
  <c r="AG164" i="5"/>
  <c r="AF165" i="5"/>
  <c r="AG165" i="5"/>
  <c r="AF166" i="5"/>
  <c r="AG166" i="5"/>
  <c r="AF167" i="5"/>
  <c r="AG167" i="5"/>
  <c r="AF168" i="5"/>
  <c r="AG168" i="5"/>
  <c r="AF169" i="5"/>
  <c r="AG169" i="5"/>
  <c r="AF170" i="5"/>
  <c r="AG170" i="5"/>
  <c r="AF171" i="5"/>
  <c r="AG171" i="5"/>
  <c r="AF172" i="5"/>
  <c r="AG172" i="5"/>
  <c r="AF173" i="5"/>
  <c r="AG173" i="5"/>
  <c r="AF174" i="5"/>
  <c r="AG174" i="5"/>
  <c r="AF175" i="5"/>
  <c r="AG175" i="5"/>
  <c r="AF176" i="5"/>
  <c r="AG176" i="5"/>
  <c r="AF177" i="5"/>
  <c r="AG177" i="5"/>
  <c r="AF178" i="5"/>
  <c r="AG178" i="5"/>
  <c r="AF179" i="5"/>
  <c r="AG179" i="5"/>
  <c r="AF180" i="5"/>
  <c r="AG180" i="5"/>
  <c r="AF181" i="5"/>
  <c r="AG181" i="5"/>
  <c r="AF182" i="5"/>
  <c r="AG182" i="5"/>
  <c r="AF183" i="5"/>
  <c r="AG183" i="5"/>
  <c r="AF184" i="5"/>
  <c r="AG184" i="5"/>
  <c r="AF185" i="5"/>
  <c r="AG185" i="5"/>
  <c r="AF186" i="5"/>
  <c r="AG186" i="5"/>
  <c r="AF187" i="5"/>
  <c r="AG187" i="5"/>
  <c r="AF188" i="5"/>
  <c r="AG188" i="5"/>
  <c r="AF189" i="5"/>
  <c r="AG189" i="5"/>
  <c r="AF190" i="5"/>
  <c r="AG190" i="5"/>
  <c r="AF191" i="5"/>
  <c r="AG191" i="5"/>
  <c r="AF192" i="5"/>
  <c r="AG192" i="5"/>
  <c r="AF193" i="5"/>
  <c r="AG193" i="5"/>
  <c r="AF194" i="5"/>
  <c r="AG194" i="5"/>
  <c r="AF195" i="5"/>
  <c r="AG195" i="5"/>
  <c r="AF196" i="5"/>
  <c r="AG196" i="5"/>
  <c r="AF197" i="5"/>
  <c r="AG197" i="5"/>
  <c r="AF198" i="5"/>
  <c r="AG198" i="5"/>
  <c r="AF199" i="5"/>
  <c r="AG199" i="5"/>
  <c r="AF200" i="5"/>
  <c r="AG200" i="5"/>
  <c r="AG10" i="5"/>
  <c r="AF10" i="5"/>
  <c r="Z11" i="5"/>
  <c r="Z12" i="5"/>
  <c r="Z13" i="5"/>
  <c r="Z14" i="5"/>
  <c r="Z15" i="5"/>
  <c r="Z16" i="5"/>
  <c r="Z17" i="5"/>
  <c r="Z18" i="5"/>
  <c r="Z19" i="5"/>
  <c r="Z20" i="5"/>
  <c r="Z21" i="5"/>
  <c r="Z22" i="5"/>
  <c r="Z23" i="5"/>
  <c r="Z24" i="5"/>
  <c r="Z25" i="5"/>
  <c r="Z26" i="5"/>
  <c r="Z27" i="5"/>
  <c r="Z28" i="5"/>
  <c r="Z29" i="5"/>
  <c r="Z30" i="5"/>
  <c r="Z31" i="5"/>
  <c r="Z32" i="5"/>
  <c r="Z33" i="5"/>
  <c r="Z34" i="5"/>
  <c r="Z35" i="5"/>
  <c r="Z36" i="5"/>
  <c r="Z37" i="5"/>
  <c r="Z38" i="5"/>
  <c r="Z39" i="5"/>
  <c r="Z40" i="5"/>
  <c r="Z41" i="5"/>
  <c r="Z42" i="5"/>
  <c r="Z43" i="5"/>
  <c r="Z44" i="5"/>
  <c r="Z45" i="5"/>
  <c r="Z46" i="5"/>
  <c r="Z47" i="5"/>
  <c r="Z48" i="5"/>
  <c r="Z49" i="5"/>
  <c r="Z50" i="5"/>
  <c r="Z51" i="5"/>
  <c r="Z52" i="5"/>
  <c r="Z53" i="5"/>
  <c r="Z54" i="5"/>
  <c r="Z55" i="5"/>
  <c r="Z56" i="5"/>
  <c r="Z57" i="5"/>
  <c r="Z58" i="5"/>
  <c r="Z59" i="5"/>
  <c r="Z60" i="5"/>
  <c r="Z61" i="5"/>
  <c r="Z62" i="5"/>
  <c r="Z63" i="5"/>
  <c r="Z64" i="5"/>
  <c r="Z65" i="5"/>
  <c r="Z66" i="5"/>
  <c r="Z67" i="5"/>
  <c r="Z68" i="5"/>
  <c r="Z69" i="5"/>
  <c r="Z70" i="5"/>
  <c r="Z71" i="5"/>
  <c r="Z72" i="5"/>
  <c r="Z73" i="5"/>
  <c r="Z74" i="5"/>
  <c r="Z75" i="5"/>
  <c r="Z76" i="5"/>
  <c r="Z77" i="5"/>
  <c r="Z78" i="5"/>
  <c r="Z79" i="5"/>
  <c r="Z80" i="5"/>
  <c r="Z81" i="5"/>
  <c r="Z82" i="5"/>
  <c r="Z83" i="5"/>
  <c r="Z84" i="5"/>
  <c r="Z85" i="5"/>
  <c r="Z86" i="5"/>
  <c r="Z87" i="5"/>
  <c r="Z88" i="5"/>
  <c r="Z89" i="5"/>
  <c r="Z90" i="5"/>
  <c r="Z91" i="5"/>
  <c r="Z92" i="5"/>
  <c r="AK92" i="5" s="1"/>
  <c r="Z93" i="5"/>
  <c r="Z94" i="5"/>
  <c r="Z95" i="5"/>
  <c r="Z96" i="5"/>
  <c r="Z97" i="5"/>
  <c r="Z98" i="5"/>
  <c r="Z99" i="5"/>
  <c r="Z100" i="5"/>
  <c r="Z101" i="5"/>
  <c r="Z102" i="5"/>
  <c r="Z103" i="5"/>
  <c r="Z104" i="5"/>
  <c r="Z105" i="5"/>
  <c r="Z106" i="5"/>
  <c r="Z107" i="5"/>
  <c r="Z108" i="5"/>
  <c r="Z109" i="5"/>
  <c r="Z110" i="5"/>
  <c r="Z111" i="5"/>
  <c r="Z112" i="5"/>
  <c r="Z113" i="5"/>
  <c r="Z114" i="5"/>
  <c r="Z115" i="5"/>
  <c r="Z116" i="5"/>
  <c r="Z117" i="5"/>
  <c r="Z118" i="5"/>
  <c r="Z119" i="5"/>
  <c r="Z120" i="5"/>
  <c r="Z121" i="5"/>
  <c r="Z122" i="5"/>
  <c r="Z123" i="5"/>
  <c r="Z124" i="5"/>
  <c r="Z125" i="5"/>
  <c r="Z126" i="5"/>
  <c r="Z127" i="5"/>
  <c r="Z128" i="5"/>
  <c r="Z129" i="5"/>
  <c r="Z130" i="5"/>
  <c r="Z131" i="5"/>
  <c r="Z132" i="5"/>
  <c r="Z133" i="5"/>
  <c r="Z134" i="5"/>
  <c r="Z135" i="5"/>
  <c r="Z136" i="5"/>
  <c r="AK136" i="5" s="1"/>
  <c r="Z137" i="5"/>
  <c r="Z138" i="5"/>
  <c r="Z139" i="5"/>
  <c r="Z140" i="5"/>
  <c r="Z141" i="5"/>
  <c r="Z142" i="5"/>
  <c r="Z143" i="5"/>
  <c r="Z144" i="5"/>
  <c r="Z145" i="5"/>
  <c r="Z146" i="5"/>
  <c r="Z147" i="5"/>
  <c r="Z148" i="5"/>
  <c r="Z149" i="5"/>
  <c r="Z150" i="5"/>
  <c r="Z151" i="5"/>
  <c r="Z152" i="5"/>
  <c r="Z153" i="5"/>
  <c r="Z154" i="5"/>
  <c r="Z155" i="5"/>
  <c r="Z156" i="5"/>
  <c r="AK156" i="5" s="1"/>
  <c r="Z157" i="5"/>
  <c r="Z158" i="5"/>
  <c r="Z159" i="5"/>
  <c r="Z160" i="5"/>
  <c r="Z161" i="5"/>
  <c r="Z162" i="5"/>
  <c r="Z163" i="5"/>
  <c r="Z164" i="5"/>
  <c r="Z165" i="5"/>
  <c r="AK165" i="5" s="1"/>
  <c r="Z166" i="5"/>
  <c r="Z167" i="5"/>
  <c r="Z168" i="5"/>
  <c r="Z169" i="5"/>
  <c r="Z170" i="5"/>
  <c r="Z171" i="5"/>
  <c r="Z172" i="5"/>
  <c r="Z173" i="5"/>
  <c r="Z174" i="5"/>
  <c r="Z175" i="5"/>
  <c r="Z176" i="5"/>
  <c r="Z177" i="5"/>
  <c r="Z178" i="5"/>
  <c r="Z179" i="5"/>
  <c r="Z180" i="5"/>
  <c r="Z181" i="5"/>
  <c r="Z182" i="5"/>
  <c r="Z183" i="5"/>
  <c r="Z184" i="5"/>
  <c r="Z185" i="5"/>
  <c r="Z186" i="5"/>
  <c r="Z187" i="5"/>
  <c r="Z188" i="5"/>
  <c r="Z189" i="5"/>
  <c r="Z190" i="5"/>
  <c r="Z191" i="5"/>
  <c r="Z192" i="5"/>
  <c r="Z193" i="5"/>
  <c r="Z194" i="5"/>
  <c r="Z195" i="5"/>
  <c r="Z196" i="5"/>
  <c r="Z197" i="5"/>
  <c r="Z198" i="5"/>
  <c r="Z199" i="5"/>
  <c r="Z200" i="5"/>
  <c r="Z10" i="5"/>
  <c r="S83" i="4"/>
  <c r="S82" i="4"/>
  <c r="S81" i="4"/>
  <c r="S80" i="4"/>
  <c r="F80" i="4"/>
  <c r="S79" i="4"/>
  <c r="S78" i="4"/>
  <c r="S76" i="4"/>
  <c r="S75" i="4"/>
  <c r="S74" i="4"/>
  <c r="F74" i="4"/>
  <c r="S73" i="4"/>
  <c r="S72" i="4"/>
  <c r="S71" i="4"/>
  <c r="S70" i="4"/>
  <c r="S69" i="4"/>
  <c r="S68" i="4"/>
  <c r="S67" i="4"/>
  <c r="S66" i="4"/>
  <c r="S65" i="4"/>
  <c r="S64" i="4"/>
  <c r="S63" i="4"/>
  <c r="S61" i="4"/>
  <c r="S60" i="4"/>
  <c r="S59" i="4"/>
  <c r="S58" i="4"/>
  <c r="S57" i="4"/>
  <c r="S56" i="4"/>
  <c r="S55" i="4"/>
  <c r="S54" i="4"/>
  <c r="S53" i="4"/>
  <c r="F53" i="4"/>
  <c r="S51" i="4"/>
  <c r="F51" i="4"/>
  <c r="S50" i="4"/>
  <c r="F50" i="4"/>
  <c r="S49" i="4"/>
  <c r="S48" i="4"/>
  <c r="F48" i="4"/>
  <c r="S47" i="4"/>
  <c r="S46" i="4"/>
  <c r="S45" i="4"/>
  <c r="S44" i="4"/>
  <c r="S43" i="4"/>
  <c r="S42" i="4"/>
  <c r="S41" i="4"/>
  <c r="S40" i="4"/>
  <c r="F40" i="4"/>
  <c r="S39" i="4"/>
  <c r="F39" i="4"/>
  <c r="S38" i="4"/>
  <c r="S37" i="4"/>
  <c r="S34" i="4"/>
  <c r="S33" i="4"/>
  <c r="F33" i="4"/>
  <c r="S31" i="4"/>
  <c r="S30" i="4"/>
  <c r="F30" i="4"/>
  <c r="S29" i="4"/>
  <c r="S28" i="4"/>
  <c r="S27" i="4"/>
  <c r="S26" i="4"/>
  <c r="S25" i="4"/>
  <c r="S24" i="4"/>
  <c r="F24" i="4"/>
  <c r="S23" i="4"/>
  <c r="S22" i="4"/>
  <c r="S21" i="4"/>
  <c r="S20" i="4"/>
  <c r="S19" i="4"/>
  <c r="S17" i="4"/>
  <c r="S15" i="4"/>
  <c r="S14" i="4"/>
  <c r="A14" i="4"/>
  <c r="A15" i="4" s="1"/>
  <c r="A16" i="4" s="1"/>
  <c r="A17" i="4" s="1"/>
  <c r="A18" i="4" s="1"/>
  <c r="A19" i="4" s="1"/>
  <c r="A20" i="4" s="1"/>
  <c r="A21" i="4" s="1"/>
  <c r="A22" i="4" s="1"/>
  <c r="A23" i="4" s="1"/>
  <c r="A24" i="4" s="1"/>
  <c r="A25" i="4" s="1"/>
  <c r="A26" i="4" s="1"/>
  <c r="A27" i="4" s="1"/>
  <c r="A28" i="4" s="1"/>
  <c r="A29" i="4" s="1"/>
  <c r="A30" i="4" s="1"/>
  <c r="A31" i="4" s="1"/>
  <c r="A32" i="4" s="1"/>
  <c r="A33" i="4" s="1"/>
  <c r="A34" i="4" s="1"/>
  <c r="A35" i="4" s="1"/>
  <c r="A36" i="4" s="1"/>
  <c r="A37" i="4" s="1"/>
  <c r="A38" i="4" s="1"/>
  <c r="A39" i="4" s="1"/>
  <c r="A40" i="4" s="1"/>
  <c r="A41" i="4" s="1"/>
  <c r="A42" i="4" s="1"/>
  <c r="A43" i="4" s="1"/>
  <c r="A44" i="4" s="1"/>
  <c r="A45" i="4" s="1"/>
  <c r="A46" i="4" s="1"/>
  <c r="A47" i="4" s="1"/>
  <c r="A48" i="4" s="1"/>
  <c r="A49" i="4" s="1"/>
  <c r="A50" i="4" s="1"/>
  <c r="A51" i="4" s="1"/>
  <c r="A52" i="4" s="1"/>
  <c r="A53" i="4" s="1"/>
  <c r="A54" i="4" s="1"/>
  <c r="A55" i="4" s="1"/>
  <c r="A56" i="4" s="1"/>
  <c r="A57" i="4" s="1"/>
  <c r="A58" i="4" s="1"/>
  <c r="A59" i="4" s="1"/>
  <c r="A60" i="4" s="1"/>
  <c r="A61" i="4" s="1"/>
  <c r="A62" i="4" s="1"/>
  <c r="A63" i="4" s="1"/>
  <c r="A64" i="4" s="1"/>
  <c r="A65" i="4" s="1"/>
  <c r="A66" i="4" s="1"/>
  <c r="A67" i="4" s="1"/>
  <c r="A68" i="4" s="1"/>
  <c r="A69" i="4" s="1"/>
  <c r="A70" i="4" s="1"/>
  <c r="A71" i="4" s="1"/>
  <c r="A72" i="4" s="1"/>
  <c r="A73" i="4" s="1"/>
  <c r="A74" i="4" s="1"/>
  <c r="A75" i="4" s="1"/>
  <c r="A76" i="4" s="1"/>
  <c r="A77" i="4" s="1"/>
  <c r="A78" i="4" s="1"/>
  <c r="A79" i="4" s="1"/>
  <c r="A80" i="4" s="1"/>
  <c r="A81" i="4" s="1"/>
  <c r="A82" i="4" s="1"/>
  <c r="A83" i="4" s="1"/>
  <c r="S12" i="4"/>
  <c r="S11" i="4"/>
  <c r="S9" i="4"/>
  <c r="S8" i="4"/>
  <c r="S7" i="4"/>
  <c r="S5" i="4"/>
  <c r="A4" i="4"/>
  <c r="A5" i="4" s="1"/>
  <c r="A6" i="4" s="1"/>
  <c r="A7" i="4" s="1"/>
  <c r="A8" i="4" s="1"/>
  <c r="A9" i="4" s="1"/>
  <c r="A10" i="4" s="1"/>
  <c r="A11" i="4" s="1"/>
  <c r="A12" i="4" s="1"/>
  <c r="S3" i="4"/>
  <c r="P200" i="5"/>
  <c r="W200" i="5" s="1"/>
  <c r="P199" i="5"/>
  <c r="P198" i="5"/>
  <c r="P197" i="5"/>
  <c r="W197" i="5" s="1"/>
  <c r="P196" i="5"/>
  <c r="P195" i="5"/>
  <c r="W195" i="5" s="1"/>
  <c r="P194" i="5"/>
  <c r="W194" i="5" s="1"/>
  <c r="P193" i="5"/>
  <c r="P192" i="5"/>
  <c r="P191" i="5"/>
  <c r="AK191" i="5" s="1"/>
  <c r="P190" i="5"/>
  <c r="P189" i="5"/>
  <c r="W189" i="5" s="1"/>
  <c r="P188" i="5"/>
  <c r="W188" i="5" s="1"/>
  <c r="P187" i="5"/>
  <c r="W187" i="5" s="1"/>
  <c r="P186" i="5"/>
  <c r="P185" i="5"/>
  <c r="P184" i="5"/>
  <c r="P183" i="5"/>
  <c r="W183" i="5" s="1"/>
  <c r="P182" i="5"/>
  <c r="P181" i="5"/>
  <c r="P180" i="5"/>
  <c r="W180" i="5" s="1"/>
  <c r="P179" i="5"/>
  <c r="W179" i="5" s="1"/>
  <c r="P178" i="5"/>
  <c r="W178" i="5" s="1"/>
  <c r="P177" i="5"/>
  <c r="P176" i="5"/>
  <c r="P175" i="5"/>
  <c r="P174" i="5"/>
  <c r="P173" i="5"/>
  <c r="P172" i="5"/>
  <c r="P171" i="5"/>
  <c r="W171" i="5" s="1"/>
  <c r="P170" i="5"/>
  <c r="W170" i="5" s="1"/>
  <c r="P169" i="5"/>
  <c r="P168" i="5"/>
  <c r="P167" i="5"/>
  <c r="W167" i="5" s="1"/>
  <c r="P166" i="5"/>
  <c r="P165" i="5"/>
  <c r="W165" i="5" s="1"/>
  <c r="P164" i="5"/>
  <c r="P163" i="5"/>
  <c r="W163" i="5" s="1"/>
  <c r="P162" i="5"/>
  <c r="P161" i="5"/>
  <c r="P160" i="5"/>
  <c r="P159" i="5"/>
  <c r="P158" i="5"/>
  <c r="P157" i="5"/>
  <c r="P156" i="5"/>
  <c r="P155" i="5"/>
  <c r="W155" i="5" s="1"/>
  <c r="P154" i="5"/>
  <c r="P153" i="5"/>
  <c r="P152" i="5"/>
  <c r="P151" i="5"/>
  <c r="W151" i="5" s="1"/>
  <c r="P150" i="5"/>
  <c r="P149" i="5"/>
  <c r="W149" i="5" s="1"/>
  <c r="P148" i="5"/>
  <c r="P147" i="5"/>
  <c r="W147" i="5" s="1"/>
  <c r="P146" i="5"/>
  <c r="P145" i="5"/>
  <c r="P144" i="5"/>
  <c r="P143" i="5"/>
  <c r="W143" i="5" s="1"/>
  <c r="P142" i="5"/>
  <c r="W142" i="5" s="1"/>
  <c r="P141" i="5"/>
  <c r="P140" i="5"/>
  <c r="P139" i="5"/>
  <c r="W139" i="5" s="1"/>
  <c r="P138" i="5"/>
  <c r="P137" i="5"/>
  <c r="P136" i="5"/>
  <c r="P135" i="5"/>
  <c r="P134" i="5"/>
  <c r="P133" i="5"/>
  <c r="W133" i="5" s="1"/>
  <c r="P132" i="5"/>
  <c r="P131" i="5"/>
  <c r="W131" i="5" s="1"/>
  <c r="P130" i="5"/>
  <c r="W130" i="5" s="1"/>
  <c r="P129" i="5"/>
  <c r="P128" i="5"/>
  <c r="P127" i="5"/>
  <c r="P126" i="5"/>
  <c r="P125" i="5"/>
  <c r="W125" i="5" s="1"/>
  <c r="P124" i="5"/>
  <c r="W124" i="5" s="1"/>
  <c r="P123" i="5"/>
  <c r="W123" i="5" s="1"/>
  <c r="P122" i="5"/>
  <c r="P121" i="5"/>
  <c r="P120" i="5"/>
  <c r="P119" i="5"/>
  <c r="W119" i="5" s="1"/>
  <c r="P118" i="5"/>
  <c r="P117" i="5"/>
  <c r="P116" i="5"/>
  <c r="W116" i="5" s="1"/>
  <c r="P115" i="5"/>
  <c r="W115" i="5" s="1"/>
  <c r="P114" i="5"/>
  <c r="W114" i="5" s="1"/>
  <c r="P113" i="5"/>
  <c r="P112" i="5"/>
  <c r="P111" i="5"/>
  <c r="P110" i="5"/>
  <c r="P109" i="5"/>
  <c r="P108" i="5"/>
  <c r="P107" i="5"/>
  <c r="W107" i="5" s="1"/>
  <c r="P106" i="5"/>
  <c r="W106" i="5" s="1"/>
  <c r="P105" i="5"/>
  <c r="P104" i="5"/>
  <c r="P103" i="5"/>
  <c r="W103" i="5" s="1"/>
  <c r="P102" i="5"/>
  <c r="P101" i="5"/>
  <c r="W101" i="5" s="1"/>
  <c r="P100" i="5"/>
  <c r="P99" i="5"/>
  <c r="W99" i="5" s="1"/>
  <c r="P98" i="5"/>
  <c r="P97" i="5"/>
  <c r="P96" i="5"/>
  <c r="P95" i="5"/>
  <c r="P94" i="5"/>
  <c r="P93" i="5"/>
  <c r="P92" i="5"/>
  <c r="P91" i="5"/>
  <c r="W91" i="5" s="1"/>
  <c r="P90" i="5"/>
  <c r="P89" i="5"/>
  <c r="P88" i="5"/>
  <c r="P87" i="5"/>
  <c r="W87" i="5" s="1"/>
  <c r="P86" i="5"/>
  <c r="P85" i="5"/>
  <c r="W85" i="5" s="1"/>
  <c r="P84" i="5"/>
  <c r="P83" i="5"/>
  <c r="W83" i="5" s="1"/>
  <c r="P82" i="5"/>
  <c r="P81" i="5"/>
  <c r="P80" i="5"/>
  <c r="P79" i="5"/>
  <c r="W79" i="5" s="1"/>
  <c r="P78" i="5"/>
  <c r="W78" i="5" s="1"/>
  <c r="P77" i="5"/>
  <c r="P76" i="5"/>
  <c r="P75" i="5"/>
  <c r="W75" i="5" s="1"/>
  <c r="P74" i="5"/>
  <c r="P73" i="5"/>
  <c r="P72" i="5"/>
  <c r="P71" i="5"/>
  <c r="P70" i="5"/>
  <c r="P69" i="5"/>
  <c r="W69" i="5" s="1"/>
  <c r="P68" i="5"/>
  <c r="P67" i="5"/>
  <c r="W67" i="5" s="1"/>
  <c r="P66" i="5"/>
  <c r="W66" i="5" s="1"/>
  <c r="P65" i="5"/>
  <c r="P64" i="5"/>
  <c r="P63" i="5"/>
  <c r="P62" i="5"/>
  <c r="P61" i="5"/>
  <c r="W61" i="5" s="1"/>
  <c r="P60" i="5"/>
  <c r="W60" i="5" s="1"/>
  <c r="P59" i="5"/>
  <c r="W59" i="5" s="1"/>
  <c r="P58" i="5"/>
  <c r="P57" i="5"/>
  <c r="P56" i="5"/>
  <c r="P55" i="5"/>
  <c r="W55" i="5" s="1"/>
  <c r="P54" i="5"/>
  <c r="P53" i="5"/>
  <c r="P52" i="5"/>
  <c r="W52" i="5" s="1"/>
  <c r="P51" i="5"/>
  <c r="W51" i="5" s="1"/>
  <c r="P50" i="5"/>
  <c r="W50" i="5" s="1"/>
  <c r="P49" i="5"/>
  <c r="P48" i="5"/>
  <c r="P47" i="5"/>
  <c r="P46" i="5"/>
  <c r="P45" i="5"/>
  <c r="P44" i="5"/>
  <c r="W44" i="5" s="1"/>
  <c r="P43" i="5"/>
  <c r="W43" i="5" s="1"/>
  <c r="P42" i="5"/>
  <c r="W42" i="5" s="1"/>
  <c r="P41" i="5"/>
  <c r="W41" i="5" s="1"/>
  <c r="P40" i="5"/>
  <c r="W40" i="5" s="1"/>
  <c r="P39" i="5"/>
  <c r="W39" i="5" s="1"/>
  <c r="P38" i="5"/>
  <c r="W38" i="5" s="1"/>
  <c r="P37" i="5"/>
  <c r="P36" i="5"/>
  <c r="W36" i="5" s="1"/>
  <c r="P35" i="5"/>
  <c r="W35" i="5" s="1"/>
  <c r="P34" i="5"/>
  <c r="P33" i="5"/>
  <c r="P32" i="5"/>
  <c r="W32" i="5" s="1"/>
  <c r="P31" i="5"/>
  <c r="P30" i="5"/>
  <c r="W30" i="5" s="1"/>
  <c r="P29" i="5"/>
  <c r="P28" i="5"/>
  <c r="W28" i="5" s="1"/>
  <c r="P27" i="5"/>
  <c r="W27" i="5" s="1"/>
  <c r="P26" i="5"/>
  <c r="W26" i="5" s="1"/>
  <c r="P25" i="5"/>
  <c r="P24" i="5"/>
  <c r="W24" i="5" s="1"/>
  <c r="P23" i="5"/>
  <c r="W23" i="5" s="1"/>
  <c r="P22" i="5"/>
  <c r="W22" i="5" s="1"/>
  <c r="P21" i="5"/>
  <c r="W21" i="5" s="1"/>
  <c r="P20" i="5"/>
  <c r="W20" i="5" s="1"/>
  <c r="P19" i="5"/>
  <c r="W19" i="5" s="1"/>
  <c r="P18" i="5"/>
  <c r="P17" i="5"/>
  <c r="W17" i="5" s="1"/>
  <c r="P16" i="5"/>
  <c r="W16" i="5" s="1"/>
  <c r="P15" i="5"/>
  <c r="W15" i="5" s="1"/>
  <c r="P14" i="5"/>
  <c r="W14" i="5" s="1"/>
  <c r="P13" i="5"/>
  <c r="W13" i="5" s="1"/>
  <c r="P12" i="5"/>
  <c r="W12" i="5" s="1"/>
  <c r="W11" i="5"/>
  <c r="P10" i="5"/>
  <c r="W10" i="5" s="1"/>
  <c r="X10" i="5" s="1"/>
  <c r="N200" i="5"/>
  <c r="N199" i="5"/>
  <c r="N198" i="5"/>
  <c r="N197" i="5"/>
  <c r="N196" i="5"/>
  <c r="N195" i="5"/>
  <c r="N194" i="5"/>
  <c r="N193" i="5"/>
  <c r="N192" i="5"/>
  <c r="N191" i="5"/>
  <c r="N190" i="5"/>
  <c r="N189" i="5"/>
  <c r="N188" i="5"/>
  <c r="N187" i="5"/>
  <c r="N186" i="5"/>
  <c r="N185" i="5"/>
  <c r="N184" i="5"/>
  <c r="N183" i="5"/>
  <c r="N182" i="5"/>
  <c r="N181" i="5"/>
  <c r="N180" i="5"/>
  <c r="N179" i="5"/>
  <c r="N178" i="5"/>
  <c r="N177" i="5"/>
  <c r="N176" i="5"/>
  <c r="N175" i="5"/>
  <c r="N174" i="5"/>
  <c r="N173" i="5"/>
  <c r="N172" i="5"/>
  <c r="N171" i="5"/>
  <c r="N170" i="5"/>
  <c r="N169" i="5"/>
  <c r="N168" i="5"/>
  <c r="N167" i="5"/>
  <c r="N166" i="5"/>
  <c r="N165" i="5"/>
  <c r="N164" i="5"/>
  <c r="N163" i="5"/>
  <c r="N162" i="5"/>
  <c r="N161" i="5"/>
  <c r="N160" i="5"/>
  <c r="N159" i="5"/>
  <c r="N158" i="5"/>
  <c r="N157" i="5"/>
  <c r="N156" i="5"/>
  <c r="N155" i="5"/>
  <c r="N154" i="5"/>
  <c r="N153" i="5"/>
  <c r="N152" i="5"/>
  <c r="N151" i="5"/>
  <c r="N150" i="5"/>
  <c r="N149" i="5"/>
  <c r="N148" i="5"/>
  <c r="N147" i="5"/>
  <c r="N146" i="5"/>
  <c r="N145" i="5"/>
  <c r="N144" i="5"/>
  <c r="N143" i="5"/>
  <c r="N142" i="5"/>
  <c r="N141" i="5"/>
  <c r="N140" i="5"/>
  <c r="N139" i="5"/>
  <c r="N138" i="5"/>
  <c r="N137" i="5"/>
  <c r="N136" i="5"/>
  <c r="N135" i="5"/>
  <c r="N134" i="5"/>
  <c r="N133" i="5"/>
  <c r="N132" i="5"/>
  <c r="N131" i="5"/>
  <c r="N130" i="5"/>
  <c r="N129" i="5"/>
  <c r="N128" i="5"/>
  <c r="N127" i="5"/>
  <c r="N126" i="5"/>
  <c r="N125" i="5"/>
  <c r="N124" i="5"/>
  <c r="N123" i="5"/>
  <c r="N122" i="5"/>
  <c r="N121" i="5"/>
  <c r="N120" i="5"/>
  <c r="N119" i="5"/>
  <c r="N118" i="5"/>
  <c r="N117" i="5"/>
  <c r="N116" i="5"/>
  <c r="N115" i="5"/>
  <c r="N114" i="5"/>
  <c r="N113" i="5"/>
  <c r="N112" i="5"/>
  <c r="N111" i="5"/>
  <c r="N110" i="5"/>
  <c r="N109" i="5"/>
  <c r="N108" i="5"/>
  <c r="N107" i="5"/>
  <c r="N106" i="5"/>
  <c r="N105" i="5"/>
  <c r="N104" i="5"/>
  <c r="N103" i="5"/>
  <c r="N102" i="5"/>
  <c r="N101" i="5"/>
  <c r="N100" i="5"/>
  <c r="N99" i="5"/>
  <c r="N98" i="5"/>
  <c r="N97" i="5"/>
  <c r="N96" i="5"/>
  <c r="N95" i="5"/>
  <c r="N94" i="5"/>
  <c r="N93" i="5"/>
  <c r="N92" i="5"/>
  <c r="N91" i="5"/>
  <c r="N90" i="5"/>
  <c r="N89" i="5"/>
  <c r="N88" i="5"/>
  <c r="N87" i="5"/>
  <c r="N86" i="5"/>
  <c r="N85" i="5"/>
  <c r="N84" i="5"/>
  <c r="N83" i="5"/>
  <c r="N82" i="5"/>
  <c r="N81" i="5"/>
  <c r="N80" i="5"/>
  <c r="N79" i="5"/>
  <c r="N78" i="5"/>
  <c r="N77" i="5"/>
  <c r="N76" i="5"/>
  <c r="N75" i="5"/>
  <c r="N74" i="5"/>
  <c r="N73" i="5"/>
  <c r="N72" i="5"/>
  <c r="N71" i="5"/>
  <c r="N70" i="5"/>
  <c r="N69" i="5"/>
  <c r="N68" i="5"/>
  <c r="N67" i="5"/>
  <c r="N66" i="5"/>
  <c r="N65" i="5"/>
  <c r="N64" i="5"/>
  <c r="N63" i="5"/>
  <c r="N62" i="5"/>
  <c r="N61" i="5"/>
  <c r="N60" i="5"/>
  <c r="N59" i="5"/>
  <c r="N58" i="5"/>
  <c r="N57" i="5"/>
  <c r="N56" i="5"/>
  <c r="N55" i="5"/>
  <c r="N54" i="5"/>
  <c r="N53" i="5"/>
  <c r="N52" i="5"/>
  <c r="N51" i="5"/>
  <c r="N50" i="5"/>
  <c r="N49" i="5"/>
  <c r="N48" i="5"/>
  <c r="N47" i="5"/>
  <c r="N46" i="5"/>
  <c r="N45" i="5"/>
  <c r="N44" i="5"/>
  <c r="N43" i="5"/>
  <c r="N42" i="5"/>
  <c r="N41" i="5"/>
  <c r="N40" i="5"/>
  <c r="N39" i="5"/>
  <c r="N38" i="5"/>
  <c r="N37" i="5"/>
  <c r="N36" i="5"/>
  <c r="N35" i="5"/>
  <c r="N34" i="5"/>
  <c r="N33" i="5"/>
  <c r="N32" i="5"/>
  <c r="N31" i="5"/>
  <c r="N30" i="5"/>
  <c r="N29" i="5"/>
  <c r="N28" i="5"/>
  <c r="N27" i="5"/>
  <c r="N26" i="5"/>
  <c r="N25" i="5"/>
  <c r="N24" i="5"/>
  <c r="N23" i="5"/>
  <c r="N22" i="5"/>
  <c r="N21" i="5"/>
  <c r="N20" i="5"/>
  <c r="N19" i="5"/>
  <c r="N18" i="5"/>
  <c r="N17" i="5"/>
  <c r="N16" i="5"/>
  <c r="N15" i="5"/>
  <c r="N14" i="5"/>
  <c r="N13" i="5"/>
  <c r="N12" i="5"/>
  <c r="F12" i="10" s="1"/>
  <c r="N10" i="5"/>
  <c r="F10" i="10" s="1"/>
  <c r="AD10" i="5"/>
  <c r="AA10" i="5" s="1"/>
  <c r="AD200" i="5"/>
  <c r="AA200" i="5" s="1"/>
  <c r="AB200" i="5"/>
  <c r="AD199" i="5"/>
  <c r="AA199" i="5" s="1"/>
  <c r="AB199" i="5"/>
  <c r="AD198" i="5"/>
  <c r="AA198" i="5" s="1"/>
  <c r="AB198" i="5"/>
  <c r="AD197" i="5"/>
  <c r="AA197" i="5" s="1"/>
  <c r="AB197" i="5"/>
  <c r="AD196" i="5"/>
  <c r="AB196" i="5"/>
  <c r="AA196" i="5"/>
  <c r="AD195" i="5"/>
  <c r="AA195" i="5" s="1"/>
  <c r="AB195" i="5"/>
  <c r="AD194" i="5"/>
  <c r="AA194" i="5" s="1"/>
  <c r="AB194" i="5"/>
  <c r="AD193" i="5"/>
  <c r="AA193" i="5"/>
  <c r="AB193" i="5"/>
  <c r="AD192" i="5"/>
  <c r="AB192" i="5"/>
  <c r="AA192" i="5"/>
  <c r="AD191" i="5"/>
  <c r="AA191" i="5" s="1"/>
  <c r="AB191" i="5"/>
  <c r="AD190" i="5"/>
  <c r="AA190" i="5" s="1"/>
  <c r="AB190" i="5"/>
  <c r="AD189" i="5"/>
  <c r="AA189" i="5"/>
  <c r="AB189" i="5"/>
  <c r="AD188" i="5"/>
  <c r="AA188" i="5" s="1"/>
  <c r="AB188" i="5"/>
  <c r="AD187" i="5"/>
  <c r="AA187" i="5" s="1"/>
  <c r="AB187" i="5"/>
  <c r="AD186" i="5"/>
  <c r="AA186" i="5" s="1"/>
  <c r="AB186" i="5"/>
  <c r="AD185" i="5"/>
  <c r="AA185" i="5" s="1"/>
  <c r="AB185" i="5"/>
  <c r="AD184" i="5"/>
  <c r="AB184" i="5"/>
  <c r="AA184" i="5"/>
  <c r="AD183" i="5"/>
  <c r="AA183" i="5" s="1"/>
  <c r="AB183" i="5"/>
  <c r="AD182" i="5"/>
  <c r="AA182" i="5" s="1"/>
  <c r="AB182" i="5"/>
  <c r="AD181" i="5"/>
  <c r="AA181" i="5" s="1"/>
  <c r="AB181" i="5"/>
  <c r="AD180" i="5"/>
  <c r="AA180" i="5" s="1"/>
  <c r="AB180" i="5"/>
  <c r="AD179" i="5"/>
  <c r="AA179" i="5" s="1"/>
  <c r="AB179" i="5"/>
  <c r="AD178" i="5"/>
  <c r="AA178" i="5" s="1"/>
  <c r="AB178" i="5"/>
  <c r="AD177" i="5"/>
  <c r="AA177" i="5"/>
  <c r="AB177" i="5"/>
  <c r="AD176" i="5"/>
  <c r="AB176" i="5"/>
  <c r="AA176" i="5"/>
  <c r="AD175" i="5"/>
  <c r="AA175" i="5" s="1"/>
  <c r="AB175" i="5"/>
  <c r="AD174" i="5"/>
  <c r="AA174" i="5" s="1"/>
  <c r="AB174" i="5"/>
  <c r="AD173" i="5"/>
  <c r="AA173" i="5" s="1"/>
  <c r="AB173" i="5"/>
  <c r="AD172" i="5"/>
  <c r="AA172" i="5" s="1"/>
  <c r="AB172" i="5"/>
  <c r="AD171" i="5"/>
  <c r="AA171" i="5" s="1"/>
  <c r="AB171" i="5"/>
  <c r="AD170" i="5"/>
  <c r="AA170" i="5" s="1"/>
  <c r="AB170" i="5"/>
  <c r="AD169" i="5"/>
  <c r="AA169" i="5" s="1"/>
  <c r="AB169" i="5"/>
  <c r="AD168" i="5"/>
  <c r="AB168" i="5"/>
  <c r="AA168" i="5"/>
  <c r="AD167" i="5"/>
  <c r="AA167" i="5" s="1"/>
  <c r="AB167" i="5"/>
  <c r="AD166" i="5"/>
  <c r="AA166" i="5" s="1"/>
  <c r="AB166" i="5"/>
  <c r="AD165" i="5"/>
  <c r="AA165" i="5" s="1"/>
  <c r="AB165" i="5"/>
  <c r="AD164" i="5"/>
  <c r="AB164" i="5"/>
  <c r="AA164" i="5"/>
  <c r="AD163" i="5"/>
  <c r="AA163" i="5" s="1"/>
  <c r="AB163" i="5"/>
  <c r="AD162" i="5"/>
  <c r="AA162" i="5" s="1"/>
  <c r="AB162" i="5"/>
  <c r="AD161" i="5"/>
  <c r="AA161" i="5"/>
  <c r="AB161" i="5"/>
  <c r="AD160" i="5"/>
  <c r="AA160" i="5" s="1"/>
  <c r="AB160" i="5"/>
  <c r="AD159" i="5"/>
  <c r="AA159" i="5" s="1"/>
  <c r="AB159" i="5"/>
  <c r="AD158" i="5"/>
  <c r="AA158" i="5" s="1"/>
  <c r="AB158" i="5"/>
  <c r="AD157" i="5"/>
  <c r="AA157" i="5"/>
  <c r="AB157" i="5"/>
  <c r="AD156" i="5"/>
  <c r="AA156" i="5" s="1"/>
  <c r="AB156" i="5"/>
  <c r="AD155" i="5"/>
  <c r="AA155" i="5" s="1"/>
  <c r="AB155" i="5"/>
  <c r="AD154" i="5"/>
  <c r="AA154" i="5" s="1"/>
  <c r="AB154" i="5"/>
  <c r="AD153" i="5"/>
  <c r="AA153" i="5" s="1"/>
  <c r="AB153" i="5"/>
  <c r="AD152" i="5"/>
  <c r="AB152" i="5"/>
  <c r="AA152" i="5"/>
  <c r="AD151" i="5"/>
  <c r="AA151" i="5" s="1"/>
  <c r="AB151" i="5"/>
  <c r="AD150" i="5"/>
  <c r="AA150" i="5" s="1"/>
  <c r="AB150" i="5"/>
  <c r="AD149" i="5"/>
  <c r="AA149" i="5" s="1"/>
  <c r="AB149" i="5"/>
  <c r="AD148" i="5"/>
  <c r="AB148" i="5"/>
  <c r="AA148" i="5"/>
  <c r="AD147" i="5"/>
  <c r="AA147" i="5" s="1"/>
  <c r="AB147" i="5"/>
  <c r="AD146" i="5"/>
  <c r="AA146" i="5" s="1"/>
  <c r="AB146" i="5"/>
  <c r="AD145" i="5"/>
  <c r="AA145" i="5"/>
  <c r="AB145" i="5"/>
  <c r="AD144" i="5"/>
  <c r="AB144" i="5"/>
  <c r="AA144" i="5"/>
  <c r="AD143" i="5"/>
  <c r="AA143" i="5" s="1"/>
  <c r="AB143" i="5"/>
  <c r="AD142" i="5"/>
  <c r="AA142" i="5" s="1"/>
  <c r="AB142" i="5"/>
  <c r="AD141" i="5"/>
  <c r="AA141" i="5"/>
  <c r="AB141" i="5"/>
  <c r="AD140" i="5"/>
  <c r="AA140" i="5" s="1"/>
  <c r="AB140" i="5"/>
  <c r="AD139" i="5"/>
  <c r="AA139" i="5" s="1"/>
  <c r="AB139" i="5"/>
  <c r="AD138" i="5"/>
  <c r="AA138" i="5" s="1"/>
  <c r="AB138" i="5"/>
  <c r="AD137" i="5"/>
  <c r="AA137" i="5" s="1"/>
  <c r="AB137" i="5"/>
  <c r="AD136" i="5"/>
  <c r="AB136" i="5"/>
  <c r="AA136" i="5"/>
  <c r="AD135" i="5"/>
  <c r="AA135" i="5" s="1"/>
  <c r="AB135" i="5"/>
  <c r="AD134" i="5"/>
  <c r="AA134" i="5" s="1"/>
  <c r="AB134" i="5"/>
  <c r="AD133" i="5"/>
  <c r="AA133" i="5" s="1"/>
  <c r="AB133" i="5"/>
  <c r="AD132" i="5"/>
  <c r="AB132" i="5"/>
  <c r="AA132" i="5"/>
  <c r="AD131" i="5"/>
  <c r="AA131" i="5" s="1"/>
  <c r="AB131" i="5"/>
  <c r="AD130" i="5"/>
  <c r="AA130" i="5" s="1"/>
  <c r="AB130" i="5"/>
  <c r="AD129" i="5"/>
  <c r="AA129" i="5"/>
  <c r="AB129" i="5"/>
  <c r="AD128" i="5"/>
  <c r="AB128" i="5"/>
  <c r="AA128" i="5"/>
  <c r="AD127" i="5"/>
  <c r="AA127" i="5" s="1"/>
  <c r="AB127" i="5"/>
  <c r="AD126" i="5"/>
  <c r="AA126" i="5" s="1"/>
  <c r="AB126" i="5"/>
  <c r="AD125" i="5"/>
  <c r="AA125" i="5"/>
  <c r="AB125" i="5"/>
  <c r="AD124" i="5"/>
  <c r="AA124" i="5" s="1"/>
  <c r="AB124" i="5"/>
  <c r="AD123" i="5"/>
  <c r="AA123" i="5" s="1"/>
  <c r="AB123" i="5"/>
  <c r="AD122" i="5"/>
  <c r="AA122" i="5" s="1"/>
  <c r="AB122" i="5"/>
  <c r="AD121" i="5"/>
  <c r="AA121" i="5" s="1"/>
  <c r="AK121" i="5" s="1"/>
  <c r="AB121" i="5"/>
  <c r="AD120" i="5"/>
  <c r="AB120" i="5"/>
  <c r="AA120" i="5"/>
  <c r="AD119" i="5"/>
  <c r="AA119" i="5" s="1"/>
  <c r="AB119" i="5"/>
  <c r="AD118" i="5"/>
  <c r="AA118" i="5" s="1"/>
  <c r="AB118" i="5"/>
  <c r="AD117" i="5"/>
  <c r="AA117" i="5" s="1"/>
  <c r="AB117" i="5"/>
  <c r="AD116" i="5"/>
  <c r="AA116" i="5" s="1"/>
  <c r="AB116" i="5"/>
  <c r="AD115" i="5"/>
  <c r="AA115" i="5" s="1"/>
  <c r="AB115" i="5"/>
  <c r="AD114" i="5"/>
  <c r="AA114" i="5" s="1"/>
  <c r="AB114" i="5"/>
  <c r="AD113" i="5"/>
  <c r="AA113" i="5"/>
  <c r="AB113" i="5"/>
  <c r="AD112" i="5"/>
  <c r="AB112" i="5"/>
  <c r="AA112" i="5"/>
  <c r="AD111" i="5"/>
  <c r="AA111" i="5" s="1"/>
  <c r="AB111" i="5"/>
  <c r="AD110" i="5"/>
  <c r="AA110" i="5" s="1"/>
  <c r="AB110" i="5"/>
  <c r="AD109" i="5"/>
  <c r="AA109" i="5" s="1"/>
  <c r="AB109" i="5"/>
  <c r="AD108" i="5"/>
  <c r="AA108" i="5" s="1"/>
  <c r="AB108" i="5"/>
  <c r="AD107" i="5"/>
  <c r="AA107" i="5" s="1"/>
  <c r="AB107" i="5"/>
  <c r="AD106" i="5"/>
  <c r="AA106" i="5" s="1"/>
  <c r="AB106" i="5"/>
  <c r="AD105" i="5"/>
  <c r="AA105" i="5" s="1"/>
  <c r="AB105" i="5"/>
  <c r="AD104" i="5"/>
  <c r="AB104" i="5"/>
  <c r="AA104" i="5"/>
  <c r="AD103" i="5"/>
  <c r="AA103" i="5" s="1"/>
  <c r="AB103" i="5"/>
  <c r="AD102" i="5"/>
  <c r="AA102" i="5" s="1"/>
  <c r="AB102" i="5"/>
  <c r="AD101" i="5"/>
  <c r="AA101" i="5" s="1"/>
  <c r="AB101" i="5"/>
  <c r="AD100" i="5"/>
  <c r="AB100" i="5"/>
  <c r="AA100" i="5"/>
  <c r="AD99" i="5"/>
  <c r="AA99" i="5" s="1"/>
  <c r="AB99" i="5"/>
  <c r="AD98" i="5"/>
  <c r="AA98" i="5" s="1"/>
  <c r="AB98" i="5"/>
  <c r="AD97" i="5"/>
  <c r="AA97" i="5"/>
  <c r="AB97" i="5"/>
  <c r="AD96" i="5"/>
  <c r="AL96" i="5" s="1"/>
  <c r="AB96" i="5"/>
  <c r="AD95" i="5"/>
  <c r="AA95" i="5" s="1"/>
  <c r="AB95" i="5"/>
  <c r="AD94" i="5"/>
  <c r="AA94" i="5" s="1"/>
  <c r="AB94" i="5"/>
  <c r="AD93" i="5"/>
  <c r="AA93" i="5"/>
  <c r="AB93" i="5"/>
  <c r="AD92" i="5"/>
  <c r="AA92" i="5" s="1"/>
  <c r="AB92" i="5"/>
  <c r="AD91" i="5"/>
  <c r="AA91" i="5" s="1"/>
  <c r="AB91" i="5"/>
  <c r="AD90" i="5"/>
  <c r="AA90" i="5" s="1"/>
  <c r="AB90" i="5"/>
  <c r="AD89" i="5"/>
  <c r="AL89" i="5" s="1"/>
  <c r="AB89" i="5"/>
  <c r="AD88" i="5"/>
  <c r="AB88" i="5"/>
  <c r="AA88" i="5"/>
  <c r="AD87" i="5"/>
  <c r="AA87" i="5" s="1"/>
  <c r="AB87" i="5"/>
  <c r="AD86" i="5"/>
  <c r="AA86" i="5" s="1"/>
  <c r="AB86" i="5"/>
  <c r="AD85" i="5"/>
  <c r="AA85" i="5" s="1"/>
  <c r="AB85" i="5"/>
  <c r="AD84" i="5"/>
  <c r="AB84" i="5"/>
  <c r="AA84" i="5"/>
  <c r="AD83" i="5"/>
  <c r="AA83" i="5" s="1"/>
  <c r="AB83" i="5"/>
  <c r="AD82" i="5"/>
  <c r="AA82" i="5" s="1"/>
  <c r="AB82" i="5"/>
  <c r="AD81" i="5"/>
  <c r="AA81" i="5"/>
  <c r="AB81" i="5"/>
  <c r="AD80" i="5"/>
  <c r="AB80" i="5"/>
  <c r="AA80" i="5"/>
  <c r="AD79" i="5"/>
  <c r="AA79" i="5" s="1"/>
  <c r="AB79" i="5"/>
  <c r="AD78" i="5"/>
  <c r="AA78" i="5" s="1"/>
  <c r="AB78" i="5"/>
  <c r="AD77" i="5"/>
  <c r="AA77" i="5"/>
  <c r="AB77" i="5"/>
  <c r="AD76" i="5"/>
  <c r="AA76" i="5" s="1"/>
  <c r="AB76" i="5"/>
  <c r="AD75" i="5"/>
  <c r="AA75" i="5" s="1"/>
  <c r="AB75" i="5"/>
  <c r="AD74" i="5"/>
  <c r="AA74" i="5" s="1"/>
  <c r="AB74" i="5"/>
  <c r="AD73" i="5"/>
  <c r="AA73" i="5"/>
  <c r="AB73" i="5"/>
  <c r="AD72" i="5"/>
  <c r="AB72" i="5"/>
  <c r="AA72" i="5"/>
  <c r="AD71" i="5"/>
  <c r="AA71" i="5" s="1"/>
  <c r="AB71" i="5"/>
  <c r="AD70" i="5"/>
  <c r="AA70" i="5" s="1"/>
  <c r="AB70" i="5"/>
  <c r="AD69" i="5"/>
  <c r="AA69" i="5"/>
  <c r="AB69" i="5"/>
  <c r="AD68" i="5"/>
  <c r="AB68" i="5"/>
  <c r="AA68" i="5"/>
  <c r="AD67" i="5"/>
  <c r="AA67" i="5" s="1"/>
  <c r="AB67" i="5"/>
  <c r="AD66" i="5"/>
  <c r="AA66" i="5"/>
  <c r="AB66" i="5"/>
  <c r="AD65" i="5"/>
  <c r="AA65" i="5" s="1"/>
  <c r="AB65" i="5"/>
  <c r="AD64" i="5"/>
  <c r="AA64" i="5" s="1"/>
  <c r="AB64" i="5"/>
  <c r="AD63" i="5"/>
  <c r="AA63" i="5" s="1"/>
  <c r="AB63" i="5"/>
  <c r="AD62" i="5"/>
  <c r="AA62" i="5" s="1"/>
  <c r="AB62" i="5"/>
  <c r="AD61" i="5"/>
  <c r="AA61" i="5"/>
  <c r="AB61" i="5"/>
  <c r="AD60" i="5"/>
  <c r="AA60" i="5" s="1"/>
  <c r="AB60" i="5"/>
  <c r="AD59" i="5"/>
  <c r="AA59" i="5" s="1"/>
  <c r="AB59" i="5"/>
  <c r="AD58" i="5"/>
  <c r="AA58" i="5" s="1"/>
  <c r="AB58" i="5"/>
  <c r="AD57" i="5"/>
  <c r="AA57" i="5" s="1"/>
  <c r="AB57" i="5"/>
  <c r="AD56" i="5"/>
  <c r="AA56" i="5" s="1"/>
  <c r="AB56" i="5"/>
  <c r="AD55" i="5"/>
  <c r="AA55" i="5" s="1"/>
  <c r="AB55" i="5"/>
  <c r="AD54" i="5"/>
  <c r="AA54" i="5" s="1"/>
  <c r="AB54" i="5"/>
  <c r="AD53" i="5"/>
  <c r="AA53" i="5"/>
  <c r="AB53" i="5"/>
  <c r="AD52" i="5"/>
  <c r="AB52" i="5"/>
  <c r="AA52" i="5"/>
  <c r="AD51" i="5"/>
  <c r="AA51" i="5" s="1"/>
  <c r="AB51" i="5"/>
  <c r="AD50" i="5"/>
  <c r="AA50" i="5"/>
  <c r="AB50" i="5"/>
  <c r="AD49" i="5"/>
  <c r="AA49" i="5" s="1"/>
  <c r="AB49" i="5"/>
  <c r="AD48" i="5"/>
  <c r="AA48" i="5" s="1"/>
  <c r="AB48" i="5"/>
  <c r="AD47" i="5"/>
  <c r="AA47" i="5" s="1"/>
  <c r="AB47" i="5"/>
  <c r="AD46" i="5"/>
  <c r="AA46" i="5" s="1"/>
  <c r="AD45" i="5"/>
  <c r="AA45" i="5" s="1"/>
  <c r="AD44" i="5"/>
  <c r="AA44" i="5" s="1"/>
  <c r="AD43" i="5"/>
  <c r="AA43" i="5" s="1"/>
  <c r="AD42" i="5"/>
  <c r="AA42" i="5" s="1"/>
  <c r="AD41" i="5"/>
  <c r="AA41" i="5" s="1"/>
  <c r="AD40" i="5"/>
  <c r="AA40" i="5" s="1"/>
  <c r="AD39" i="5"/>
  <c r="AA39" i="5" s="1"/>
  <c r="AD38" i="5"/>
  <c r="AA38" i="5" s="1"/>
  <c r="AD37" i="5"/>
  <c r="AA37" i="5" s="1"/>
  <c r="AD36" i="5"/>
  <c r="AA36" i="5" s="1"/>
  <c r="AD35" i="5"/>
  <c r="AA35" i="5" s="1"/>
  <c r="AD34" i="5"/>
  <c r="AA34" i="5" s="1"/>
  <c r="AD33" i="5"/>
  <c r="AA33" i="5" s="1"/>
  <c r="AD32" i="5"/>
  <c r="AA32" i="5" s="1"/>
  <c r="AD31" i="5"/>
  <c r="AA31" i="5" s="1"/>
  <c r="AD30" i="5"/>
  <c r="AA30" i="5" s="1"/>
  <c r="AD29" i="5"/>
  <c r="AA29" i="5" s="1"/>
  <c r="AD28" i="5"/>
  <c r="AA28" i="5" s="1"/>
  <c r="AD27" i="5"/>
  <c r="AA27" i="5" s="1"/>
  <c r="AD26" i="5"/>
  <c r="AA26" i="5" s="1"/>
  <c r="AD25" i="5"/>
  <c r="AA25" i="5" s="1"/>
  <c r="AD24" i="5"/>
  <c r="AA24" i="5" s="1"/>
  <c r="AD23" i="5"/>
  <c r="AA23" i="5" s="1"/>
  <c r="AD22" i="5"/>
  <c r="AA22" i="5" s="1"/>
  <c r="AD21" i="5"/>
  <c r="AA21" i="5" s="1"/>
  <c r="AD20" i="5"/>
  <c r="AA20" i="5" s="1"/>
  <c r="AD19" i="5"/>
  <c r="AA19" i="5" s="1"/>
  <c r="AD18" i="5"/>
  <c r="AA18" i="5" s="1"/>
  <c r="AD17" i="5"/>
  <c r="AA17" i="5" s="1"/>
  <c r="AD16" i="5"/>
  <c r="AA16" i="5" s="1"/>
  <c r="AD15" i="5"/>
  <c r="AA15" i="5" s="1"/>
  <c r="AD14" i="5"/>
  <c r="AA14" i="5" s="1"/>
  <c r="AD13" i="5"/>
  <c r="AA13" i="5" s="1"/>
  <c r="AD12" i="5"/>
  <c r="AA12" i="5" s="1"/>
  <c r="AD11" i="5"/>
  <c r="AA11" i="5" s="1"/>
  <c r="W199" i="5"/>
  <c r="W198" i="5"/>
  <c r="W196" i="5"/>
  <c r="W193" i="5"/>
  <c r="W192" i="5"/>
  <c r="W191" i="5"/>
  <c r="W190" i="5"/>
  <c r="W186" i="5"/>
  <c r="W185" i="5"/>
  <c r="W184" i="5"/>
  <c r="W182" i="5"/>
  <c r="W181" i="5"/>
  <c r="W177" i="5"/>
  <c r="W176" i="5"/>
  <c r="W175" i="5"/>
  <c r="W174" i="5"/>
  <c r="W173" i="5"/>
  <c r="W172" i="5"/>
  <c r="W169" i="5"/>
  <c r="W168" i="5"/>
  <c r="W166" i="5"/>
  <c r="W164" i="5"/>
  <c r="W162" i="5"/>
  <c r="W161" i="5"/>
  <c r="W160" i="5"/>
  <c r="W159" i="5"/>
  <c r="W158" i="5"/>
  <c r="W157" i="5"/>
  <c r="W156" i="5"/>
  <c r="W154" i="5"/>
  <c r="W153" i="5"/>
  <c r="W152" i="5"/>
  <c r="W150" i="5"/>
  <c r="W148" i="5"/>
  <c r="W146" i="5"/>
  <c r="W145" i="5"/>
  <c r="W144" i="5"/>
  <c r="W141" i="5"/>
  <c r="W140" i="5"/>
  <c r="W138" i="5"/>
  <c r="W137" i="5"/>
  <c r="W136" i="5"/>
  <c r="W135" i="5"/>
  <c r="W134" i="5"/>
  <c r="W132" i="5"/>
  <c r="W129" i="5"/>
  <c r="W128" i="5"/>
  <c r="W127" i="5"/>
  <c r="W126" i="5"/>
  <c r="W122" i="5"/>
  <c r="W121" i="5"/>
  <c r="W120" i="5"/>
  <c r="W118" i="5"/>
  <c r="W117" i="5"/>
  <c r="W113" i="5"/>
  <c r="W112" i="5"/>
  <c r="W111" i="5"/>
  <c r="W110" i="5"/>
  <c r="W109" i="5"/>
  <c r="W108" i="5"/>
  <c r="W105" i="5"/>
  <c r="W104" i="5"/>
  <c r="W102" i="5"/>
  <c r="W100" i="5"/>
  <c r="W98" i="5"/>
  <c r="W97" i="5"/>
  <c r="W96" i="5"/>
  <c r="W95" i="5"/>
  <c r="W94" i="5"/>
  <c r="W93" i="5"/>
  <c r="W92" i="5"/>
  <c r="W90" i="5"/>
  <c r="W89" i="5"/>
  <c r="W88" i="5"/>
  <c r="W86" i="5"/>
  <c r="W84" i="5"/>
  <c r="W82" i="5"/>
  <c r="W81" i="5"/>
  <c r="W80" i="5"/>
  <c r="W77" i="5"/>
  <c r="W76" i="5"/>
  <c r="W74" i="5"/>
  <c r="W73" i="5"/>
  <c r="W72" i="5"/>
  <c r="W71" i="5"/>
  <c r="W70" i="5"/>
  <c r="W68" i="5"/>
  <c r="W65" i="5"/>
  <c r="W64" i="5"/>
  <c r="W63" i="5"/>
  <c r="W62" i="5"/>
  <c r="W58" i="5"/>
  <c r="W57" i="5"/>
  <c r="W56" i="5"/>
  <c r="W54" i="5"/>
  <c r="W53" i="5"/>
  <c r="W49" i="5"/>
  <c r="W48" i="5"/>
  <c r="W47" i="5"/>
  <c r="W46" i="5"/>
  <c r="W45" i="5"/>
  <c r="W37" i="5"/>
  <c r="W34" i="5"/>
  <c r="W33" i="5"/>
  <c r="W31" i="5"/>
  <c r="W29" i="5"/>
  <c r="W25" i="5"/>
  <c r="W18" i="5"/>
  <c r="AI12" i="5"/>
  <c r="AI11" i="5"/>
  <c r="AI10" i="5"/>
  <c r="AI200" i="5"/>
  <c r="AI199" i="5"/>
  <c r="AL199" i="5" s="1"/>
  <c r="AI198" i="5"/>
  <c r="AI197" i="5"/>
  <c r="AI196" i="5"/>
  <c r="AI195" i="5"/>
  <c r="AI194" i="5"/>
  <c r="AI193" i="5"/>
  <c r="AL193" i="5" s="1"/>
  <c r="AI192" i="5"/>
  <c r="AI191" i="5"/>
  <c r="AI190" i="5"/>
  <c r="AI189" i="5"/>
  <c r="AL189" i="5" s="1"/>
  <c r="AI188" i="5"/>
  <c r="AI187" i="5"/>
  <c r="AI186" i="5"/>
  <c r="AI185" i="5"/>
  <c r="AL185" i="5" s="1"/>
  <c r="AI184" i="5"/>
  <c r="AI183" i="5"/>
  <c r="AI182" i="5"/>
  <c r="AI181" i="5"/>
  <c r="AI180" i="5"/>
  <c r="AI179" i="5"/>
  <c r="AI178" i="5"/>
  <c r="AI177" i="5"/>
  <c r="AI176" i="5"/>
  <c r="AI175" i="5"/>
  <c r="AI174" i="5"/>
  <c r="AI173" i="5"/>
  <c r="AI172" i="5"/>
  <c r="AI171" i="5"/>
  <c r="AI170" i="5"/>
  <c r="AI169" i="5"/>
  <c r="AL169" i="5" s="1"/>
  <c r="AI168" i="5"/>
  <c r="AI167" i="5"/>
  <c r="AI166" i="5"/>
  <c r="AI165" i="5"/>
  <c r="AL165" i="5" s="1"/>
  <c r="AI164" i="5"/>
  <c r="AI163" i="5"/>
  <c r="AL163" i="5" s="1"/>
  <c r="AI162" i="5"/>
  <c r="AI161" i="5"/>
  <c r="AL161" i="5" s="1"/>
  <c r="AI160" i="5"/>
  <c r="AI159" i="5"/>
  <c r="AL159" i="5" s="1"/>
  <c r="AI158" i="5"/>
  <c r="AI157" i="5"/>
  <c r="AL157" i="5" s="1"/>
  <c r="AI156" i="5"/>
  <c r="AI155" i="5"/>
  <c r="AL155" i="5" s="1"/>
  <c r="AI154" i="5"/>
  <c r="AI153" i="5"/>
  <c r="AI152" i="5"/>
  <c r="AI151" i="5"/>
  <c r="AI150" i="5"/>
  <c r="AI149" i="5"/>
  <c r="AI148" i="5"/>
  <c r="AI147" i="5"/>
  <c r="AL147" i="5" s="1"/>
  <c r="AI146" i="5"/>
  <c r="AI145" i="5"/>
  <c r="AI144" i="5"/>
  <c r="AI143" i="5"/>
  <c r="AL143" i="5" s="1"/>
  <c r="AI142" i="5"/>
  <c r="AI141" i="5"/>
  <c r="AI140" i="5"/>
  <c r="AI139" i="5"/>
  <c r="AL139" i="5" s="1"/>
  <c r="AI138" i="5"/>
  <c r="AI137" i="5"/>
  <c r="AI136" i="5"/>
  <c r="AI135" i="5"/>
  <c r="AL135" i="5" s="1"/>
  <c r="AI134" i="5"/>
  <c r="AI133" i="5"/>
  <c r="AI132" i="5"/>
  <c r="AI131" i="5"/>
  <c r="AL131" i="5" s="1"/>
  <c r="AI130" i="5"/>
  <c r="AI129" i="5"/>
  <c r="AL129" i="5" s="1"/>
  <c r="AI128" i="5"/>
  <c r="AI127" i="5"/>
  <c r="AL127" i="5" s="1"/>
  <c r="AI126" i="5"/>
  <c r="AI125" i="5"/>
  <c r="AI124" i="5"/>
  <c r="AI123" i="5"/>
  <c r="AL123" i="5" s="1"/>
  <c r="AI122" i="5"/>
  <c r="AI121" i="5"/>
  <c r="AI120" i="5"/>
  <c r="AI119" i="5"/>
  <c r="AI118" i="5"/>
  <c r="AI117" i="5"/>
  <c r="AI116" i="5"/>
  <c r="AI115" i="5"/>
  <c r="AL115" i="5" s="1"/>
  <c r="AI114" i="5"/>
  <c r="AI113" i="5"/>
  <c r="AI112" i="5"/>
  <c r="AI111" i="5"/>
  <c r="AL111" i="5" s="1"/>
  <c r="AI110" i="5"/>
  <c r="AI109" i="5"/>
  <c r="AI108" i="5"/>
  <c r="AI107" i="5"/>
  <c r="AL107" i="5" s="1"/>
  <c r="AI106" i="5"/>
  <c r="AI105" i="5"/>
  <c r="AL105" i="5" s="1"/>
  <c r="AI104" i="5"/>
  <c r="AI103" i="5"/>
  <c r="AI102" i="5"/>
  <c r="AI101" i="5"/>
  <c r="AI100" i="5"/>
  <c r="AI99" i="5"/>
  <c r="AL99" i="5" s="1"/>
  <c r="AI98" i="5"/>
  <c r="AI97" i="5"/>
  <c r="AL97" i="5" s="1"/>
  <c r="AI96" i="5"/>
  <c r="AI95" i="5"/>
  <c r="AL95" i="5" s="1"/>
  <c r="AI94" i="5"/>
  <c r="AI93" i="5"/>
  <c r="AI92" i="5"/>
  <c r="AI91" i="5"/>
  <c r="AL91" i="5" s="1"/>
  <c r="AI90" i="5"/>
  <c r="AI89" i="5"/>
  <c r="AI88" i="5"/>
  <c r="AI87" i="5"/>
  <c r="AL87" i="5" s="1"/>
  <c r="AI86" i="5"/>
  <c r="AI85" i="5"/>
  <c r="AI84" i="5"/>
  <c r="AI83" i="5"/>
  <c r="AL83" i="5" s="1"/>
  <c r="AI82" i="5"/>
  <c r="AI81" i="5"/>
  <c r="AI80" i="5"/>
  <c r="AI79" i="5"/>
  <c r="AL79" i="5" s="1"/>
  <c r="AI78" i="5"/>
  <c r="AI77" i="5"/>
  <c r="AL77" i="5" s="1"/>
  <c r="AI76" i="5"/>
  <c r="AI75" i="5"/>
  <c r="AL75" i="5" s="1"/>
  <c r="AI74" i="5"/>
  <c r="AI73" i="5"/>
  <c r="AI72" i="5"/>
  <c r="AI71" i="5"/>
  <c r="AL71" i="5" s="1"/>
  <c r="AI70" i="5"/>
  <c r="AI69" i="5"/>
  <c r="AL69" i="5" s="1"/>
  <c r="AI68" i="5"/>
  <c r="AI67" i="5"/>
  <c r="AI66" i="5"/>
  <c r="AI65" i="5"/>
  <c r="AI64" i="5"/>
  <c r="AI63" i="5"/>
  <c r="AL63" i="5" s="1"/>
  <c r="AI62" i="5"/>
  <c r="AI61" i="5"/>
  <c r="AL61" i="5" s="1"/>
  <c r="AI60" i="5"/>
  <c r="AI59" i="5"/>
  <c r="AL59" i="5" s="1"/>
  <c r="AI58" i="5"/>
  <c r="AI57" i="5"/>
  <c r="AI56" i="5"/>
  <c r="AI55" i="5"/>
  <c r="AL55" i="5" s="1"/>
  <c r="AI54" i="5"/>
  <c r="AI53" i="5"/>
  <c r="AL53" i="5" s="1"/>
  <c r="AI52" i="5"/>
  <c r="AI51" i="5"/>
  <c r="AL51" i="5" s="1"/>
  <c r="AI50" i="5"/>
  <c r="AI49" i="5"/>
  <c r="AI48" i="5"/>
  <c r="AI47" i="5"/>
  <c r="AI46" i="5"/>
  <c r="AI45" i="5"/>
  <c r="AL45" i="5" s="1"/>
  <c r="AI44" i="5"/>
  <c r="AI43" i="5"/>
  <c r="AI42" i="5"/>
  <c r="AI41" i="5"/>
  <c r="AI40" i="5"/>
  <c r="AI39" i="5"/>
  <c r="AI38" i="5"/>
  <c r="AI37" i="5"/>
  <c r="AI36" i="5"/>
  <c r="AI35" i="5"/>
  <c r="AI34" i="5"/>
  <c r="AI33" i="5"/>
  <c r="AI32" i="5"/>
  <c r="AI31" i="5"/>
  <c r="AI30" i="5"/>
  <c r="AI29" i="5"/>
  <c r="AI28" i="5"/>
  <c r="AI27" i="5"/>
  <c r="AI26" i="5"/>
  <c r="AI25" i="5"/>
  <c r="AI24" i="5"/>
  <c r="AI23" i="5"/>
  <c r="AI22" i="5"/>
  <c r="AI21" i="5"/>
  <c r="AI20" i="5"/>
  <c r="AI19" i="5"/>
  <c r="AI18" i="5"/>
  <c r="AI17" i="5"/>
  <c r="AI16" i="5"/>
  <c r="AI15" i="5"/>
  <c r="AI14" i="5"/>
  <c r="AI13" i="5"/>
  <c r="AD200" i="1"/>
  <c r="AD199" i="1"/>
  <c r="AD198" i="1"/>
  <c r="AD197" i="1"/>
  <c r="AD196" i="1"/>
  <c r="AD195" i="1"/>
  <c r="AD194" i="1"/>
  <c r="AD193" i="1"/>
  <c r="AD192" i="1"/>
  <c r="AD191" i="1"/>
  <c r="AD190" i="1"/>
  <c r="AD189" i="1"/>
  <c r="AD188" i="1"/>
  <c r="AD187" i="1"/>
  <c r="AD186" i="1"/>
  <c r="AD185" i="1"/>
  <c r="AD184" i="1"/>
  <c r="AD183" i="1"/>
  <c r="AD182" i="1"/>
  <c r="AD181" i="1"/>
  <c r="AD180" i="1"/>
  <c r="AD179" i="1"/>
  <c r="AD178" i="1"/>
  <c r="AD177" i="1"/>
  <c r="AD176" i="1"/>
  <c r="AD175" i="1"/>
  <c r="AD174" i="1"/>
  <c r="AD173" i="1"/>
  <c r="AD172" i="1"/>
  <c r="AD171" i="1"/>
  <c r="AD170" i="1"/>
  <c r="AD169" i="1"/>
  <c r="AD168" i="1"/>
  <c r="AD167" i="1"/>
  <c r="AD166" i="1"/>
  <c r="AD165" i="1"/>
  <c r="AD164" i="1"/>
  <c r="AD163" i="1"/>
  <c r="AD162" i="1"/>
  <c r="AD161" i="1"/>
  <c r="AD160" i="1"/>
  <c r="AD159" i="1"/>
  <c r="AD158" i="1"/>
  <c r="AD157" i="1"/>
  <c r="AD156" i="1"/>
  <c r="AD155" i="1"/>
  <c r="AD154" i="1"/>
  <c r="AD153" i="1"/>
  <c r="AD152" i="1"/>
  <c r="AD151" i="1"/>
  <c r="AD150" i="1"/>
  <c r="AD149" i="1"/>
  <c r="AD148" i="1"/>
  <c r="AD147" i="1"/>
  <c r="AD146" i="1"/>
  <c r="AD145" i="1"/>
  <c r="AD144" i="1"/>
  <c r="AD143" i="1"/>
  <c r="AD142" i="1"/>
  <c r="AD141" i="1"/>
  <c r="AD140" i="1"/>
  <c r="AD139" i="1"/>
  <c r="AD138" i="1"/>
  <c r="AD137" i="1"/>
  <c r="AD136" i="1"/>
  <c r="AD135" i="1"/>
  <c r="AD134" i="1"/>
  <c r="AD133" i="1"/>
  <c r="AD132" i="1"/>
  <c r="AD131" i="1"/>
  <c r="AD130" i="1"/>
  <c r="AD129" i="1"/>
  <c r="AD128" i="1"/>
  <c r="AD127" i="1"/>
  <c r="AD126" i="1"/>
  <c r="AD125" i="1"/>
  <c r="AD124" i="1"/>
  <c r="AD123" i="1"/>
  <c r="AD122" i="1"/>
  <c r="AD121" i="1"/>
  <c r="AD120" i="1"/>
  <c r="AD119" i="1"/>
  <c r="AD118" i="1"/>
  <c r="AD117" i="1"/>
  <c r="AD116" i="1"/>
  <c r="AD115" i="1"/>
  <c r="AD114" i="1"/>
  <c r="AD113" i="1"/>
  <c r="AD112" i="1"/>
  <c r="AD111" i="1"/>
  <c r="AD110" i="1"/>
  <c r="AD109" i="1"/>
  <c r="AD108" i="1"/>
  <c r="AD107" i="1"/>
  <c r="AD106" i="1"/>
  <c r="AD105" i="1"/>
  <c r="AD104" i="1"/>
  <c r="AD103" i="1"/>
  <c r="AD102" i="1"/>
  <c r="AD101" i="1"/>
  <c r="AD100" i="1"/>
  <c r="AD99" i="1"/>
  <c r="AD98" i="1"/>
  <c r="AD97" i="1"/>
  <c r="AD96" i="1"/>
  <c r="AD95" i="1"/>
  <c r="AD94" i="1"/>
  <c r="AD93" i="1"/>
  <c r="AD92" i="1"/>
  <c r="AD91" i="1"/>
  <c r="AD90" i="1"/>
  <c r="AD89" i="1"/>
  <c r="AD88" i="1"/>
  <c r="AD87" i="1"/>
  <c r="AD86" i="1"/>
  <c r="AD85" i="1"/>
  <c r="AD84" i="1"/>
  <c r="AD83" i="1"/>
  <c r="AD82" i="1"/>
  <c r="AD81" i="1"/>
  <c r="AD80" i="1"/>
  <c r="AD79" i="1"/>
  <c r="AD78" i="1"/>
  <c r="AD77" i="1"/>
  <c r="AD76" i="1"/>
  <c r="AD75" i="1"/>
  <c r="AD74" i="1"/>
  <c r="AD73" i="1"/>
  <c r="AD72" i="1"/>
  <c r="AD71" i="1"/>
  <c r="AD70" i="1"/>
  <c r="AD69" i="1"/>
  <c r="AD68" i="1"/>
  <c r="AD67" i="1"/>
  <c r="AD66" i="1"/>
  <c r="AD65" i="1"/>
  <c r="AD64" i="1"/>
  <c r="AD63" i="1"/>
  <c r="AD62" i="1"/>
  <c r="AD61" i="1"/>
  <c r="AD60" i="1"/>
  <c r="AD59" i="1"/>
  <c r="AD58" i="1"/>
  <c r="AD57" i="1"/>
  <c r="AD56" i="1"/>
  <c r="AD55" i="1"/>
  <c r="AD54" i="1"/>
  <c r="AD53" i="1"/>
  <c r="AD52" i="1"/>
  <c r="AD51" i="1"/>
  <c r="AD50" i="1"/>
  <c r="AD49" i="1"/>
  <c r="AD48" i="1"/>
  <c r="AD47" i="1"/>
  <c r="AD46" i="1"/>
  <c r="AD45" i="1"/>
  <c r="AD44" i="1"/>
  <c r="AD43" i="1"/>
  <c r="AD42" i="1"/>
  <c r="AD41" i="1"/>
  <c r="AD40" i="1"/>
  <c r="AD39" i="1"/>
  <c r="AD38" i="1"/>
  <c r="AD37" i="1"/>
  <c r="AD36" i="1"/>
  <c r="AD35" i="1"/>
  <c r="AD34" i="1"/>
  <c r="AD33" i="1"/>
  <c r="AD32" i="1"/>
  <c r="AD31" i="1"/>
  <c r="AD30" i="1"/>
  <c r="AD29" i="1"/>
  <c r="AD28" i="1"/>
  <c r="AD27" i="1"/>
  <c r="AD26" i="1"/>
  <c r="AD25" i="1"/>
  <c r="AD24" i="1"/>
  <c r="AD23" i="1"/>
  <c r="AD22" i="1"/>
  <c r="AD21" i="1"/>
  <c r="AD20" i="1"/>
  <c r="AD19" i="1"/>
  <c r="AD18" i="1"/>
  <c r="AD17" i="1"/>
  <c r="AD16" i="1"/>
  <c r="AD14" i="1"/>
  <c r="AD13" i="1"/>
  <c r="AD12" i="1"/>
  <c r="AD11" i="1"/>
  <c r="N10" i="1"/>
  <c r="N11" i="1"/>
  <c r="R11" i="1"/>
  <c r="N12" i="1"/>
  <c r="R12" i="1"/>
  <c r="Y12" i="1" s="1"/>
  <c r="N13" i="1"/>
  <c r="R13" i="1"/>
  <c r="Y13" i="1" s="1"/>
  <c r="N14" i="1"/>
  <c r="R14" i="1"/>
  <c r="Y14" i="1" s="1"/>
  <c r="N15" i="1"/>
  <c r="R15" i="1"/>
  <c r="N16" i="1"/>
  <c r="R16" i="1"/>
  <c r="Y16" i="1" s="1"/>
  <c r="N17" i="1"/>
  <c r="R17" i="1"/>
  <c r="Y17" i="1" s="1"/>
  <c r="N18" i="1"/>
  <c r="R18" i="1"/>
  <c r="Y18" i="1" s="1"/>
  <c r="N19" i="1"/>
  <c r="R19" i="1"/>
  <c r="N20" i="1"/>
  <c r="R20" i="1"/>
  <c r="Y20" i="1" s="1"/>
  <c r="N21" i="1"/>
  <c r="R21" i="1"/>
  <c r="Y21" i="1" s="1"/>
  <c r="N22" i="1"/>
  <c r="R22" i="1"/>
  <c r="Y22" i="1" s="1"/>
  <c r="N23" i="1"/>
  <c r="R23" i="1"/>
  <c r="N24" i="1"/>
  <c r="R24" i="1"/>
  <c r="Y24" i="1" s="1"/>
  <c r="N25" i="1"/>
  <c r="R25" i="1"/>
  <c r="Y25" i="1" s="1"/>
  <c r="N26" i="1"/>
  <c r="R26" i="1"/>
  <c r="Y26" i="1" s="1"/>
  <c r="N27" i="1"/>
  <c r="R27" i="1"/>
  <c r="Y27" i="1" s="1"/>
  <c r="N28" i="1"/>
  <c r="R28" i="1"/>
  <c r="N29" i="1"/>
  <c r="R29" i="1"/>
  <c r="Y29" i="1" s="1"/>
  <c r="N30" i="1"/>
  <c r="R30" i="1"/>
  <c r="Y30" i="1" s="1"/>
  <c r="N31" i="1"/>
  <c r="R31" i="1"/>
  <c r="Y31" i="1" s="1"/>
  <c r="N32" i="1"/>
  <c r="R32" i="1"/>
  <c r="Y32" i="1" s="1"/>
  <c r="N33" i="1"/>
  <c r="R33" i="1"/>
  <c r="N34" i="1"/>
  <c r="R34" i="1"/>
  <c r="Y34" i="1" s="1"/>
  <c r="N35" i="1"/>
  <c r="R35" i="1"/>
  <c r="Y35" i="1" s="1"/>
  <c r="N36" i="1"/>
  <c r="R36" i="1"/>
  <c r="Y36" i="1" s="1"/>
  <c r="N37" i="1"/>
  <c r="R37" i="1"/>
  <c r="Y37" i="1" s="1"/>
  <c r="N38" i="1"/>
  <c r="R38" i="1"/>
  <c r="N39" i="1"/>
  <c r="R39" i="1"/>
  <c r="N40" i="1"/>
  <c r="R40" i="1"/>
  <c r="Y40" i="1" s="1"/>
  <c r="N41" i="1"/>
  <c r="R41" i="1"/>
  <c r="Y41" i="1" s="1"/>
  <c r="N42" i="1"/>
  <c r="R42" i="1"/>
  <c r="Y42" i="1" s="1"/>
  <c r="N43" i="1"/>
  <c r="R43" i="1"/>
  <c r="Y43" i="1" s="1"/>
  <c r="N44" i="1"/>
  <c r="R44" i="1"/>
  <c r="Y44" i="1" s="1"/>
  <c r="N45" i="1"/>
  <c r="R45" i="1"/>
  <c r="N46" i="1"/>
  <c r="R46" i="1"/>
  <c r="Y46" i="1" s="1"/>
  <c r="N47" i="1"/>
  <c r="R47" i="1"/>
  <c r="Y47" i="1" s="1"/>
  <c r="N48" i="1"/>
  <c r="R48" i="1"/>
  <c r="Y48" i="1" s="1"/>
  <c r="N49" i="1"/>
  <c r="R49" i="1"/>
  <c r="Y49" i="1" s="1"/>
  <c r="N50" i="1"/>
  <c r="R50" i="1"/>
  <c r="Y50" i="1" s="1"/>
  <c r="N51" i="1"/>
  <c r="R51" i="1"/>
  <c r="N52" i="1"/>
  <c r="R52" i="1"/>
  <c r="Y52" i="1" s="1"/>
  <c r="N53" i="1"/>
  <c r="R53" i="1"/>
  <c r="Y53" i="1" s="1"/>
  <c r="N54" i="1"/>
  <c r="R54" i="1"/>
  <c r="Y54" i="1" s="1"/>
  <c r="N55" i="1"/>
  <c r="R55" i="1"/>
  <c r="Y55" i="1" s="1"/>
  <c r="N56" i="1"/>
  <c r="R56" i="1"/>
  <c r="Y56" i="1" s="1"/>
  <c r="N57" i="1"/>
  <c r="R57" i="1"/>
  <c r="Y57" i="1" s="1"/>
  <c r="N58" i="1"/>
  <c r="R58" i="1"/>
  <c r="Y58" i="1" s="1"/>
  <c r="N59" i="1"/>
  <c r="R59" i="1"/>
  <c r="Y59" i="1" s="1"/>
  <c r="N60" i="1"/>
  <c r="R60" i="1"/>
  <c r="N61" i="1"/>
  <c r="R61" i="1"/>
  <c r="Y61" i="1" s="1"/>
  <c r="N62" i="1"/>
  <c r="R62" i="1"/>
  <c r="N63" i="1"/>
  <c r="R63" i="1"/>
  <c r="Y63" i="1" s="1"/>
  <c r="N64" i="1"/>
  <c r="R64" i="1"/>
  <c r="N65" i="1"/>
  <c r="R65" i="1"/>
  <c r="Y65" i="1" s="1"/>
  <c r="N66" i="1"/>
  <c r="R66" i="1"/>
  <c r="Y66" i="1" s="1"/>
  <c r="N67" i="1"/>
  <c r="R67" i="1"/>
  <c r="Y67" i="1" s="1"/>
  <c r="N68" i="1"/>
  <c r="R68" i="1"/>
  <c r="Y68" i="1" s="1"/>
  <c r="N69" i="1"/>
  <c r="R69" i="1"/>
  <c r="Y69" i="1" s="1"/>
  <c r="N70" i="1"/>
  <c r="R70" i="1"/>
  <c r="Y70" i="1" s="1"/>
  <c r="N71" i="1"/>
  <c r="R71" i="1"/>
  <c r="Y71" i="1" s="1"/>
  <c r="N72" i="1"/>
  <c r="R72" i="1"/>
  <c r="Y72" i="1" s="1"/>
  <c r="N73" i="1"/>
  <c r="R73" i="1"/>
  <c r="Y73" i="1" s="1"/>
  <c r="N74" i="1"/>
  <c r="R74" i="1"/>
  <c r="N75" i="1"/>
  <c r="R75" i="1"/>
  <c r="Y75" i="1" s="1"/>
  <c r="N76" i="1"/>
  <c r="R76" i="1"/>
  <c r="N77" i="1"/>
  <c r="R77" i="1"/>
  <c r="Y77" i="1" s="1"/>
  <c r="N78" i="1"/>
  <c r="R78" i="1"/>
  <c r="N79" i="1"/>
  <c r="R79" i="1"/>
  <c r="Y79" i="1" s="1"/>
  <c r="N80" i="1"/>
  <c r="R80" i="1"/>
  <c r="Y80" i="1" s="1"/>
  <c r="N81" i="1"/>
  <c r="R81" i="1"/>
  <c r="N82" i="1"/>
  <c r="R82" i="1"/>
  <c r="Y82" i="1" s="1"/>
  <c r="AD10" i="1"/>
  <c r="R200" i="1"/>
  <c r="AM200" i="1" s="1"/>
  <c r="R199" i="1"/>
  <c r="Y199" i="1" s="1"/>
  <c r="R198" i="1"/>
  <c r="Y198" i="1" s="1"/>
  <c r="R197" i="1"/>
  <c r="Y197" i="1" s="1"/>
  <c r="R196" i="1"/>
  <c r="Y196" i="1" s="1"/>
  <c r="R195" i="1"/>
  <c r="Y195" i="1" s="1"/>
  <c r="R194" i="1"/>
  <c r="R193" i="1"/>
  <c r="R192" i="1"/>
  <c r="R191" i="1"/>
  <c r="Y191" i="1" s="1"/>
  <c r="R190" i="1"/>
  <c r="Y190" i="1" s="1"/>
  <c r="R189" i="1"/>
  <c r="Y189" i="1" s="1"/>
  <c r="R188" i="1"/>
  <c r="Y188" i="1" s="1"/>
  <c r="R187" i="1"/>
  <c r="Y187" i="1" s="1"/>
  <c r="R186" i="1"/>
  <c r="R185" i="1"/>
  <c r="Y185" i="1" s="1"/>
  <c r="R184" i="1"/>
  <c r="Y184" i="1"/>
  <c r="R183" i="1"/>
  <c r="Y183" i="1" s="1"/>
  <c r="R182" i="1"/>
  <c r="R181" i="1"/>
  <c r="Y181" i="1" s="1"/>
  <c r="R180" i="1"/>
  <c r="AM180" i="1" s="1"/>
  <c r="R179" i="1"/>
  <c r="Y179" i="1" s="1"/>
  <c r="R178" i="1"/>
  <c r="Y178" i="1" s="1"/>
  <c r="R177" i="1"/>
  <c r="Y177" i="1" s="1"/>
  <c r="R176" i="1"/>
  <c r="Y176" i="1" s="1"/>
  <c r="R175" i="1"/>
  <c r="R174" i="1"/>
  <c r="R173" i="1"/>
  <c r="Y173" i="1" s="1"/>
  <c r="R172" i="1"/>
  <c r="Y172" i="1" s="1"/>
  <c r="R171" i="1"/>
  <c r="R170" i="1"/>
  <c r="Y170" i="1" s="1"/>
  <c r="R169" i="1"/>
  <c r="R168" i="1"/>
  <c r="Y168" i="1" s="1"/>
  <c r="R167" i="1"/>
  <c r="Y167" i="1" s="1"/>
  <c r="R166" i="1"/>
  <c r="R165" i="1"/>
  <c r="R164" i="1"/>
  <c r="Y164" i="1" s="1"/>
  <c r="R163" i="1"/>
  <c r="R162" i="1"/>
  <c r="Y162" i="1" s="1"/>
  <c r="R161" i="1"/>
  <c r="Y161" i="1" s="1"/>
  <c r="R160" i="1"/>
  <c r="Y160" i="1" s="1"/>
  <c r="R159" i="1"/>
  <c r="Y159" i="1" s="1"/>
  <c r="R158" i="1"/>
  <c r="R157" i="1"/>
  <c r="Y157" i="1" s="1"/>
  <c r="R156" i="1"/>
  <c r="Y156" i="1" s="1"/>
  <c r="R155" i="1"/>
  <c r="R154" i="1"/>
  <c r="Y154" i="1" s="1"/>
  <c r="R153" i="1"/>
  <c r="R152" i="1"/>
  <c r="Y152" i="1" s="1"/>
  <c r="R151" i="1"/>
  <c r="Y151" i="1" s="1"/>
  <c r="R150" i="1"/>
  <c r="Y150" i="1" s="1"/>
  <c r="R149" i="1"/>
  <c r="R148" i="1"/>
  <c r="Y148" i="1" s="1"/>
  <c r="R147" i="1"/>
  <c r="Y147" i="1" s="1"/>
  <c r="R146" i="1"/>
  <c r="Y146" i="1" s="1"/>
  <c r="R145" i="1"/>
  <c r="Y145" i="1" s="1"/>
  <c r="R144" i="1"/>
  <c r="Y144" i="1" s="1"/>
  <c r="R143" i="1"/>
  <c r="Y143" i="1" s="1"/>
  <c r="R142" i="1"/>
  <c r="R141" i="1"/>
  <c r="Y141" i="1" s="1"/>
  <c r="R140" i="1"/>
  <c r="Y140" i="1" s="1"/>
  <c r="R139" i="1"/>
  <c r="Y139" i="1" s="1"/>
  <c r="R138" i="1"/>
  <c r="Y138" i="1" s="1"/>
  <c r="R137" i="1"/>
  <c r="Y137" i="1"/>
  <c r="R136" i="1"/>
  <c r="R135" i="1"/>
  <c r="Y135" i="1" s="1"/>
  <c r="R134" i="1"/>
  <c r="R133" i="1"/>
  <c r="Y133" i="1" s="1"/>
  <c r="R132" i="1"/>
  <c r="Y132" i="1" s="1"/>
  <c r="R131" i="1"/>
  <c r="Y131" i="1" s="1"/>
  <c r="R130" i="1"/>
  <c r="Y130" i="1" s="1"/>
  <c r="R129" i="1"/>
  <c r="R128" i="1"/>
  <c r="R127" i="1"/>
  <c r="Y127" i="1" s="1"/>
  <c r="R126" i="1"/>
  <c r="Y126" i="1" s="1"/>
  <c r="R125" i="1"/>
  <c r="Y125" i="1" s="1"/>
  <c r="R124" i="1"/>
  <c r="R123" i="1"/>
  <c r="Y123" i="1" s="1"/>
  <c r="R122" i="1"/>
  <c r="Y122" i="1" s="1"/>
  <c r="R121" i="1"/>
  <c r="Y121" i="1" s="1"/>
  <c r="R120" i="1"/>
  <c r="R119" i="1"/>
  <c r="Y119" i="1" s="1"/>
  <c r="R118" i="1"/>
  <c r="Y118" i="1" s="1"/>
  <c r="R117" i="1"/>
  <c r="Y117" i="1" s="1"/>
  <c r="R116" i="1"/>
  <c r="R115" i="1"/>
  <c r="Y115" i="1"/>
  <c r="R114" i="1"/>
  <c r="Y114" i="1" s="1"/>
  <c r="R113" i="1"/>
  <c r="Y113" i="1" s="1"/>
  <c r="R112" i="1"/>
  <c r="R111" i="1"/>
  <c r="Y111" i="1" s="1"/>
  <c r="R110" i="1"/>
  <c r="R109" i="1"/>
  <c r="Y109" i="1" s="1"/>
  <c r="R108" i="1"/>
  <c r="Y108" i="1"/>
  <c r="R107" i="1"/>
  <c r="Y107" i="1" s="1"/>
  <c r="R106" i="1"/>
  <c r="Y106" i="1" s="1"/>
  <c r="R105" i="1"/>
  <c r="Y105" i="1" s="1"/>
  <c r="R104" i="1"/>
  <c r="Y104" i="1" s="1"/>
  <c r="R103" i="1"/>
  <c r="Y103" i="1" s="1"/>
  <c r="R102" i="1"/>
  <c r="Y102" i="1" s="1"/>
  <c r="R101" i="1"/>
  <c r="R100" i="1"/>
  <c r="Y100" i="1" s="1"/>
  <c r="R99" i="1"/>
  <c r="Y99" i="1" s="1"/>
  <c r="R98" i="1"/>
  <c r="Y98" i="1" s="1"/>
  <c r="R97" i="1"/>
  <c r="R96" i="1"/>
  <c r="Y96" i="1" s="1"/>
  <c r="R95" i="1"/>
  <c r="Y95" i="1" s="1"/>
  <c r="R94" i="1"/>
  <c r="R93" i="1"/>
  <c r="Y93" i="1"/>
  <c r="R92" i="1"/>
  <c r="Y92" i="1" s="1"/>
  <c r="R91" i="1"/>
  <c r="Y91" i="1" s="1"/>
  <c r="R90" i="1"/>
  <c r="R89" i="1"/>
  <c r="Y89" i="1" s="1"/>
  <c r="R88" i="1"/>
  <c r="R87" i="1"/>
  <c r="Y87" i="1" s="1"/>
  <c r="R86" i="1"/>
  <c r="R85" i="1"/>
  <c r="Y85" i="1" s="1"/>
  <c r="R84" i="1"/>
  <c r="R83" i="1"/>
  <c r="Y83" i="1" s="1"/>
  <c r="N200" i="1"/>
  <c r="N199" i="1"/>
  <c r="N198" i="1"/>
  <c r="N197" i="1"/>
  <c r="N196" i="1"/>
  <c r="N195" i="1"/>
  <c r="N194" i="1"/>
  <c r="N193" i="1"/>
  <c r="N192" i="1"/>
  <c r="N191" i="1"/>
  <c r="N190" i="1"/>
  <c r="N189" i="1"/>
  <c r="N188" i="1"/>
  <c r="N187" i="1"/>
  <c r="N186" i="1"/>
  <c r="N185" i="1"/>
  <c r="N184" i="1"/>
  <c r="N183" i="1"/>
  <c r="N182" i="1"/>
  <c r="N181" i="1"/>
  <c r="N180" i="1"/>
  <c r="N179" i="1"/>
  <c r="N178" i="1"/>
  <c r="N177" i="1"/>
  <c r="N176" i="1"/>
  <c r="N175" i="1"/>
  <c r="N174" i="1"/>
  <c r="N173" i="1"/>
  <c r="N172" i="1"/>
  <c r="N171" i="1"/>
  <c r="N170" i="1"/>
  <c r="N169" i="1"/>
  <c r="N168" i="1"/>
  <c r="N167" i="1"/>
  <c r="N166" i="1"/>
  <c r="N165" i="1"/>
  <c r="N164" i="1"/>
  <c r="N163" i="1"/>
  <c r="N162" i="1"/>
  <c r="N161" i="1"/>
  <c r="N160" i="1"/>
  <c r="N159" i="1"/>
  <c r="N158" i="1"/>
  <c r="N157" i="1"/>
  <c r="N156" i="1"/>
  <c r="N155" i="1"/>
  <c r="N154" i="1"/>
  <c r="N153" i="1"/>
  <c r="N152" i="1"/>
  <c r="N151" i="1"/>
  <c r="N150" i="1"/>
  <c r="N149" i="1"/>
  <c r="N148" i="1"/>
  <c r="N147" i="1"/>
  <c r="N146" i="1"/>
  <c r="N145" i="1"/>
  <c r="N144" i="1"/>
  <c r="N143" i="1"/>
  <c r="N142" i="1"/>
  <c r="N141" i="1"/>
  <c r="N140" i="1"/>
  <c r="N139" i="1"/>
  <c r="N138" i="1"/>
  <c r="N137" i="1"/>
  <c r="N136" i="1"/>
  <c r="N135" i="1"/>
  <c r="N134" i="1"/>
  <c r="N133" i="1"/>
  <c r="N132" i="1"/>
  <c r="N131" i="1"/>
  <c r="N130" i="1"/>
  <c r="N129" i="1"/>
  <c r="N128" i="1"/>
  <c r="N127" i="1"/>
  <c r="N126" i="1"/>
  <c r="N125" i="1"/>
  <c r="N124" i="1"/>
  <c r="N123" i="1"/>
  <c r="N122" i="1"/>
  <c r="N121" i="1"/>
  <c r="N120" i="1"/>
  <c r="N119" i="1"/>
  <c r="N118" i="1"/>
  <c r="N117" i="1"/>
  <c r="N116" i="1"/>
  <c r="N115" i="1"/>
  <c r="N114" i="1"/>
  <c r="N113" i="1"/>
  <c r="N112" i="1"/>
  <c r="N111" i="1"/>
  <c r="N110" i="1"/>
  <c r="N109" i="1"/>
  <c r="N108" i="1"/>
  <c r="N107" i="1"/>
  <c r="N106" i="1"/>
  <c r="N105" i="1"/>
  <c r="N104" i="1"/>
  <c r="N103" i="1"/>
  <c r="N102" i="1"/>
  <c r="N101" i="1"/>
  <c r="N100" i="1"/>
  <c r="N99" i="1"/>
  <c r="N98" i="1"/>
  <c r="N97" i="1"/>
  <c r="N96" i="1"/>
  <c r="N95" i="1"/>
  <c r="N94" i="1"/>
  <c r="N93" i="1"/>
  <c r="N92" i="1"/>
  <c r="N91" i="1"/>
  <c r="N90" i="1"/>
  <c r="N89" i="1"/>
  <c r="N88" i="1"/>
  <c r="N87" i="1"/>
  <c r="N86" i="1"/>
  <c r="N85" i="1"/>
  <c r="N84" i="1"/>
  <c r="N83" i="1"/>
  <c r="AF10" i="1"/>
  <c r="AF200" i="1"/>
  <c r="AC200" i="1" s="1"/>
  <c r="AF199" i="1"/>
  <c r="AC199" i="1" s="1"/>
  <c r="AF198" i="1"/>
  <c r="AC198" i="1" s="1"/>
  <c r="AF197" i="1"/>
  <c r="AC197" i="1" s="1"/>
  <c r="AF196" i="1"/>
  <c r="AC196" i="1" s="1"/>
  <c r="AF195" i="1"/>
  <c r="AC195" i="1" s="1"/>
  <c r="AF194" i="1"/>
  <c r="AC194" i="1" s="1"/>
  <c r="AF193" i="1"/>
  <c r="AC193" i="1" s="1"/>
  <c r="AF192" i="1"/>
  <c r="AC192" i="1" s="1"/>
  <c r="AF191" i="1"/>
  <c r="AC191" i="1" s="1"/>
  <c r="AF190" i="1"/>
  <c r="AC190" i="1" s="1"/>
  <c r="AF189" i="1"/>
  <c r="AC189" i="1" s="1"/>
  <c r="AF188" i="1"/>
  <c r="AC188" i="1" s="1"/>
  <c r="AF187" i="1"/>
  <c r="AC187" i="1" s="1"/>
  <c r="AF186" i="1"/>
  <c r="AC186" i="1" s="1"/>
  <c r="AF185" i="1"/>
  <c r="AC185" i="1" s="1"/>
  <c r="AF184" i="1"/>
  <c r="AC184" i="1" s="1"/>
  <c r="AF183" i="1"/>
  <c r="AC183" i="1" s="1"/>
  <c r="AF182" i="1"/>
  <c r="AC182" i="1" s="1"/>
  <c r="AF181" i="1"/>
  <c r="AC181" i="1" s="1"/>
  <c r="AF180" i="1"/>
  <c r="AC180" i="1" s="1"/>
  <c r="AF179" i="1"/>
  <c r="AC179" i="1" s="1"/>
  <c r="AF178" i="1"/>
  <c r="AC178" i="1" s="1"/>
  <c r="AF177" i="1"/>
  <c r="AC177" i="1" s="1"/>
  <c r="AF176" i="1"/>
  <c r="AC176" i="1" s="1"/>
  <c r="AF175" i="1"/>
  <c r="AC175" i="1" s="1"/>
  <c r="AF174" i="1"/>
  <c r="AC174" i="1" s="1"/>
  <c r="AF173" i="1"/>
  <c r="AC173" i="1" s="1"/>
  <c r="AF172" i="1"/>
  <c r="AC172" i="1" s="1"/>
  <c r="AF171" i="1"/>
  <c r="AC171" i="1" s="1"/>
  <c r="AF170" i="1"/>
  <c r="AC170" i="1" s="1"/>
  <c r="AF169" i="1"/>
  <c r="AC169" i="1" s="1"/>
  <c r="AF168" i="1"/>
  <c r="AC168" i="1" s="1"/>
  <c r="AF167" i="1"/>
  <c r="AC167" i="1" s="1"/>
  <c r="AF166" i="1"/>
  <c r="AC166" i="1" s="1"/>
  <c r="AF165" i="1"/>
  <c r="AC165" i="1" s="1"/>
  <c r="AF164" i="1"/>
  <c r="AC164" i="1" s="1"/>
  <c r="AF163" i="1"/>
  <c r="AC163" i="1" s="1"/>
  <c r="AF162" i="1"/>
  <c r="AC162" i="1" s="1"/>
  <c r="AF161" i="1"/>
  <c r="AC161" i="1" s="1"/>
  <c r="AF160" i="1"/>
  <c r="AC160" i="1"/>
  <c r="AF159" i="1"/>
  <c r="AC159" i="1" s="1"/>
  <c r="AF158" i="1"/>
  <c r="AC158" i="1" s="1"/>
  <c r="AM158" i="1" s="1"/>
  <c r="AF157" i="1"/>
  <c r="AC157" i="1" s="1"/>
  <c r="AF156" i="1"/>
  <c r="AN156" i="1" s="1"/>
  <c r="AF155" i="1"/>
  <c r="AC155" i="1" s="1"/>
  <c r="AF154" i="1"/>
  <c r="AC154" i="1" s="1"/>
  <c r="AF153" i="1"/>
  <c r="AC153" i="1" s="1"/>
  <c r="AF152" i="1"/>
  <c r="AC152" i="1"/>
  <c r="AF151" i="1"/>
  <c r="AC151" i="1" s="1"/>
  <c r="AF150" i="1"/>
  <c r="AC150" i="1" s="1"/>
  <c r="AF149" i="1"/>
  <c r="AC149" i="1" s="1"/>
  <c r="AF148" i="1"/>
  <c r="AC148" i="1" s="1"/>
  <c r="AF147" i="1"/>
  <c r="AC147" i="1" s="1"/>
  <c r="AF146" i="1"/>
  <c r="AC146" i="1" s="1"/>
  <c r="AF145" i="1"/>
  <c r="AC145" i="1" s="1"/>
  <c r="AF144" i="1"/>
  <c r="AC144" i="1"/>
  <c r="AF143" i="1"/>
  <c r="AC143" i="1" s="1"/>
  <c r="AF142" i="1"/>
  <c r="AC142" i="1" s="1"/>
  <c r="AF141" i="1"/>
  <c r="AC141" i="1" s="1"/>
  <c r="AF140" i="1"/>
  <c r="AC140" i="1" s="1"/>
  <c r="AF139" i="1"/>
  <c r="AC139" i="1" s="1"/>
  <c r="AF138" i="1"/>
  <c r="AC138" i="1" s="1"/>
  <c r="AF137" i="1"/>
  <c r="AC137" i="1" s="1"/>
  <c r="AF136" i="1"/>
  <c r="AC136" i="1" s="1"/>
  <c r="AF135" i="1"/>
  <c r="AC135" i="1" s="1"/>
  <c r="AF134" i="1"/>
  <c r="AC134" i="1" s="1"/>
  <c r="AF133" i="1"/>
  <c r="AC133" i="1" s="1"/>
  <c r="AF132" i="1"/>
  <c r="AC132" i="1" s="1"/>
  <c r="AF131" i="1"/>
  <c r="AC131" i="1" s="1"/>
  <c r="AF130" i="1"/>
  <c r="AC130" i="1" s="1"/>
  <c r="AF129" i="1"/>
  <c r="AC129" i="1" s="1"/>
  <c r="AF128" i="1"/>
  <c r="AC128" i="1"/>
  <c r="AF127" i="1"/>
  <c r="AC127" i="1" s="1"/>
  <c r="AF126" i="1"/>
  <c r="AC126" i="1" s="1"/>
  <c r="AF125" i="1"/>
  <c r="AC125" i="1" s="1"/>
  <c r="AF124" i="1"/>
  <c r="AC124" i="1" s="1"/>
  <c r="AF123" i="1"/>
  <c r="AC123" i="1" s="1"/>
  <c r="AF122" i="1"/>
  <c r="AC122" i="1" s="1"/>
  <c r="AF121" i="1"/>
  <c r="AC121" i="1" s="1"/>
  <c r="AF120" i="1"/>
  <c r="AC120" i="1"/>
  <c r="AF119" i="1"/>
  <c r="AC119" i="1" s="1"/>
  <c r="AF118" i="1"/>
  <c r="AC118" i="1" s="1"/>
  <c r="AF117" i="1"/>
  <c r="AC117" i="1" s="1"/>
  <c r="AF116" i="1"/>
  <c r="AC116" i="1" s="1"/>
  <c r="AF115" i="1"/>
  <c r="AC115" i="1" s="1"/>
  <c r="AF114" i="1"/>
  <c r="AC114" i="1" s="1"/>
  <c r="AF113" i="1"/>
  <c r="AC113" i="1" s="1"/>
  <c r="AF112" i="1"/>
  <c r="AC112" i="1" s="1"/>
  <c r="AM112" i="1" s="1"/>
  <c r="AF111" i="1"/>
  <c r="AC111" i="1" s="1"/>
  <c r="AF110" i="1"/>
  <c r="AC110" i="1" s="1"/>
  <c r="AF109" i="1"/>
  <c r="AC109" i="1" s="1"/>
  <c r="AF108" i="1"/>
  <c r="AC108" i="1" s="1"/>
  <c r="AF107" i="1"/>
  <c r="AC107" i="1" s="1"/>
  <c r="AF106" i="1"/>
  <c r="AC106" i="1" s="1"/>
  <c r="AF105" i="1"/>
  <c r="AC105" i="1" s="1"/>
  <c r="AF104" i="1"/>
  <c r="AC104" i="1" s="1"/>
  <c r="AF103" i="1"/>
  <c r="AC103" i="1" s="1"/>
  <c r="AF102" i="1"/>
  <c r="AC102" i="1" s="1"/>
  <c r="AM102" i="1" s="1"/>
  <c r="AF101" i="1"/>
  <c r="AC101" i="1" s="1"/>
  <c r="AF100" i="1"/>
  <c r="AC100" i="1" s="1"/>
  <c r="AF99" i="1"/>
  <c r="AC99" i="1" s="1"/>
  <c r="AF98" i="1"/>
  <c r="AC98" i="1" s="1"/>
  <c r="AF97" i="1"/>
  <c r="AC97" i="1" s="1"/>
  <c r="AF96" i="1"/>
  <c r="AC96" i="1" s="1"/>
  <c r="AF95" i="1"/>
  <c r="AC95" i="1" s="1"/>
  <c r="AF94" i="1"/>
  <c r="AC94" i="1" s="1"/>
  <c r="AF93" i="1"/>
  <c r="AC93" i="1" s="1"/>
  <c r="AF92" i="1"/>
  <c r="AC92" i="1" s="1"/>
  <c r="AF91" i="1"/>
  <c r="AC91" i="1" s="1"/>
  <c r="AF90" i="1"/>
  <c r="AC90" i="1" s="1"/>
  <c r="AF89" i="1"/>
  <c r="AC89" i="1" s="1"/>
  <c r="AF88" i="1"/>
  <c r="AC88" i="1" s="1"/>
  <c r="AF87" i="1"/>
  <c r="AC87" i="1" s="1"/>
  <c r="AF86" i="1"/>
  <c r="AC86" i="1" s="1"/>
  <c r="AF85" i="1"/>
  <c r="AC85" i="1" s="1"/>
  <c r="AF84" i="1"/>
  <c r="AC84" i="1" s="1"/>
  <c r="AF83" i="1"/>
  <c r="AC83" i="1" s="1"/>
  <c r="AF82" i="1"/>
  <c r="AC82" i="1" s="1"/>
  <c r="AF81" i="1"/>
  <c r="AC81" i="1" s="1"/>
  <c r="AF80" i="1"/>
  <c r="AC80" i="1" s="1"/>
  <c r="AF79" i="1"/>
  <c r="AC79" i="1" s="1"/>
  <c r="AF78" i="1"/>
  <c r="AC78" i="1" s="1"/>
  <c r="AF77" i="1"/>
  <c r="AC77" i="1" s="1"/>
  <c r="AF76" i="1"/>
  <c r="AC76" i="1" s="1"/>
  <c r="AF75" i="1"/>
  <c r="AC75" i="1" s="1"/>
  <c r="AF74" i="1"/>
  <c r="AC74" i="1" s="1"/>
  <c r="AF73" i="1"/>
  <c r="AC73" i="1" s="1"/>
  <c r="AF72" i="1"/>
  <c r="AC72" i="1" s="1"/>
  <c r="AF71" i="1"/>
  <c r="AC71" i="1" s="1"/>
  <c r="AF70" i="1"/>
  <c r="AC70" i="1" s="1"/>
  <c r="AF69" i="1"/>
  <c r="AC69" i="1" s="1"/>
  <c r="AF68" i="1"/>
  <c r="AC68" i="1" s="1"/>
  <c r="AF67" i="1"/>
  <c r="AC67" i="1" s="1"/>
  <c r="AF66" i="1"/>
  <c r="AC66" i="1" s="1"/>
  <c r="AF65" i="1"/>
  <c r="AC65" i="1" s="1"/>
  <c r="AF64" i="1"/>
  <c r="AC64" i="1" s="1"/>
  <c r="AF63" i="1"/>
  <c r="AC63" i="1" s="1"/>
  <c r="AF62" i="1"/>
  <c r="AC62" i="1" s="1"/>
  <c r="AF61" i="1"/>
  <c r="AC61" i="1" s="1"/>
  <c r="AF60" i="1"/>
  <c r="AC60" i="1" s="1"/>
  <c r="AF59" i="1"/>
  <c r="AC59" i="1" s="1"/>
  <c r="AF58" i="1"/>
  <c r="AC58" i="1" s="1"/>
  <c r="AM58" i="1" s="1"/>
  <c r="AF57" i="1"/>
  <c r="AC57" i="1" s="1"/>
  <c r="AF56" i="1"/>
  <c r="AC56" i="1" s="1"/>
  <c r="AF55" i="1"/>
  <c r="AC55" i="1" s="1"/>
  <c r="AF54" i="1"/>
  <c r="AC54" i="1" s="1"/>
  <c r="AF53" i="1"/>
  <c r="AC53" i="1" s="1"/>
  <c r="AF52" i="1"/>
  <c r="AC52" i="1" s="1"/>
  <c r="AF51" i="1"/>
  <c r="AC51" i="1" s="1"/>
  <c r="AF50" i="1"/>
  <c r="AC50" i="1" s="1"/>
  <c r="AF49" i="1"/>
  <c r="AC49" i="1" s="1"/>
  <c r="AF48" i="1"/>
  <c r="AC48" i="1" s="1"/>
  <c r="AF47" i="1"/>
  <c r="AC47" i="1" s="1"/>
  <c r="AF46" i="1"/>
  <c r="AC46" i="1" s="1"/>
  <c r="AF45" i="1"/>
  <c r="AC45" i="1" s="1"/>
  <c r="AF44" i="1"/>
  <c r="AC44" i="1" s="1"/>
  <c r="AF43" i="1"/>
  <c r="AC43" i="1" s="1"/>
  <c r="AF42" i="1"/>
  <c r="AC42" i="1" s="1"/>
  <c r="AF41" i="1"/>
  <c r="AC41" i="1" s="1"/>
  <c r="AF40" i="1"/>
  <c r="AC40" i="1" s="1"/>
  <c r="AF39" i="1"/>
  <c r="AC39" i="1" s="1"/>
  <c r="AF38" i="1"/>
  <c r="AC38" i="1" s="1"/>
  <c r="AF37" i="1"/>
  <c r="AC37" i="1" s="1"/>
  <c r="AF36" i="1"/>
  <c r="AC36" i="1" s="1"/>
  <c r="AF35" i="1"/>
  <c r="AC35" i="1" s="1"/>
  <c r="AF34" i="1"/>
  <c r="AC34" i="1" s="1"/>
  <c r="AF33" i="1"/>
  <c r="AC33" i="1" s="1"/>
  <c r="AF32" i="1"/>
  <c r="AC32" i="1" s="1"/>
  <c r="AF31" i="1"/>
  <c r="AC31" i="1" s="1"/>
  <c r="AF30" i="1"/>
  <c r="AC30" i="1" s="1"/>
  <c r="AM30" i="1" s="1"/>
  <c r="AF29" i="1"/>
  <c r="AC29" i="1" s="1"/>
  <c r="AF28" i="1"/>
  <c r="AC28" i="1" s="1"/>
  <c r="AF27" i="1"/>
  <c r="AC27" i="1" s="1"/>
  <c r="AF26" i="1"/>
  <c r="AC26" i="1" s="1"/>
  <c r="AF25" i="1"/>
  <c r="AC25" i="1" s="1"/>
  <c r="AF24" i="1"/>
  <c r="AC24" i="1" s="1"/>
  <c r="AF23" i="1"/>
  <c r="AC23" i="1" s="1"/>
  <c r="AF22" i="1"/>
  <c r="AC22" i="1" s="1"/>
  <c r="AF21" i="1"/>
  <c r="AC21" i="1" s="1"/>
  <c r="AF20" i="1"/>
  <c r="AC20" i="1" s="1"/>
  <c r="AF19" i="1"/>
  <c r="AC19" i="1" s="1"/>
  <c r="AF18" i="1"/>
  <c r="AC18" i="1" s="1"/>
  <c r="AF17" i="1"/>
  <c r="AC17" i="1" s="1"/>
  <c r="AF16" i="1"/>
  <c r="AC16" i="1" s="1"/>
  <c r="AF15" i="1"/>
  <c r="AC15" i="1" s="1"/>
  <c r="AF14" i="1"/>
  <c r="AC14" i="1" s="1"/>
  <c r="AF13" i="1"/>
  <c r="AC13" i="1"/>
  <c r="AF12" i="1"/>
  <c r="AC12" i="1" s="1"/>
  <c r="AF11" i="1"/>
  <c r="AC11" i="1"/>
  <c r="Y193" i="1"/>
  <c r="Y192" i="1"/>
  <c r="Y182" i="1"/>
  <c r="Y174" i="1"/>
  <c r="Y158" i="1"/>
  <c r="Y142" i="1"/>
  <c r="Y129" i="1"/>
  <c r="Y116" i="1"/>
  <c r="Y112" i="1"/>
  <c r="Y110" i="1"/>
  <c r="Y97" i="1"/>
  <c r="Y94" i="1"/>
  <c r="Y90" i="1"/>
  <c r="Y86" i="1"/>
  <c r="Y81" i="1"/>
  <c r="Y78" i="1"/>
  <c r="Y62" i="1"/>
  <c r="Y60" i="1"/>
  <c r="Y45" i="1"/>
  <c r="Y23" i="1"/>
  <c r="Y15" i="1"/>
  <c r="AK12" i="1"/>
  <c r="AK11" i="1"/>
  <c r="AK10" i="1"/>
  <c r="AK200" i="1"/>
  <c r="AN200" i="1" s="1"/>
  <c r="AK199" i="1"/>
  <c r="AK198" i="1"/>
  <c r="AK197" i="1"/>
  <c r="AK196" i="1"/>
  <c r="AN196" i="1" s="1"/>
  <c r="AK195" i="1"/>
  <c r="AK194" i="1"/>
  <c r="AN194" i="1" s="1"/>
  <c r="AK193" i="1"/>
  <c r="AN193" i="1" s="1"/>
  <c r="AK192" i="1"/>
  <c r="AN192" i="1"/>
  <c r="AK191" i="1"/>
  <c r="AK190" i="1"/>
  <c r="AN190" i="1" s="1"/>
  <c r="AK189" i="1"/>
  <c r="AK188" i="1"/>
  <c r="AN188" i="1" s="1"/>
  <c r="AK187" i="1"/>
  <c r="AK186" i="1"/>
  <c r="AK185" i="1"/>
  <c r="AN185" i="1" s="1"/>
  <c r="AK184" i="1"/>
  <c r="AN184" i="1"/>
  <c r="AK183" i="1"/>
  <c r="AK182" i="1"/>
  <c r="AN182" i="1" s="1"/>
  <c r="AK181" i="1"/>
  <c r="AK180" i="1"/>
  <c r="AN180" i="1" s="1"/>
  <c r="AK179" i="1"/>
  <c r="AK178" i="1"/>
  <c r="AK177" i="1"/>
  <c r="AK176" i="1"/>
  <c r="AN176" i="1" s="1"/>
  <c r="AK175" i="1"/>
  <c r="AK174" i="1"/>
  <c r="AK173" i="1"/>
  <c r="AK172" i="1"/>
  <c r="AN172" i="1" s="1"/>
  <c r="AK171" i="1"/>
  <c r="AK170" i="1"/>
  <c r="AK169" i="1"/>
  <c r="AK168" i="1"/>
  <c r="AN168" i="1" s="1"/>
  <c r="AK167" i="1"/>
  <c r="AK166" i="1"/>
  <c r="AK165" i="1"/>
  <c r="AK164" i="1"/>
  <c r="AN164" i="1" s="1"/>
  <c r="AK163" i="1"/>
  <c r="AK162" i="1"/>
  <c r="AK161" i="1"/>
  <c r="AK160" i="1"/>
  <c r="AN160" i="1"/>
  <c r="AK159" i="1"/>
  <c r="AK158" i="1"/>
  <c r="AK157" i="1"/>
  <c r="AN157" i="1"/>
  <c r="AK156" i="1"/>
  <c r="AK155" i="1"/>
  <c r="AN155" i="1"/>
  <c r="AK154" i="1"/>
  <c r="AK153" i="1"/>
  <c r="AK152" i="1"/>
  <c r="AN152" i="1"/>
  <c r="AK151" i="1"/>
  <c r="AK150" i="1"/>
  <c r="AK149" i="1"/>
  <c r="AK148" i="1"/>
  <c r="AN148" i="1" s="1"/>
  <c r="AK147" i="1"/>
  <c r="AK146" i="1"/>
  <c r="AN146" i="1" s="1"/>
  <c r="AK145" i="1"/>
  <c r="AK144" i="1"/>
  <c r="AK143" i="1"/>
  <c r="AK142" i="1"/>
  <c r="AK141" i="1"/>
  <c r="AK140" i="1"/>
  <c r="AN140" i="1" s="1"/>
  <c r="AK139" i="1"/>
  <c r="AK138" i="1"/>
  <c r="AK137" i="1"/>
  <c r="AK136" i="1"/>
  <c r="AK135" i="1"/>
  <c r="AK134" i="1"/>
  <c r="AK133" i="1"/>
  <c r="AK132" i="1"/>
  <c r="AN132" i="1" s="1"/>
  <c r="AK131" i="1"/>
  <c r="AK130" i="1"/>
  <c r="AK129" i="1"/>
  <c r="AK128" i="1"/>
  <c r="AN128" i="1"/>
  <c r="AK127" i="1"/>
  <c r="AK126" i="1"/>
  <c r="AN126" i="1" s="1"/>
  <c r="AK125" i="1"/>
  <c r="AK124" i="1"/>
  <c r="AN124" i="1" s="1"/>
  <c r="AK123" i="1"/>
  <c r="AN123" i="1" s="1"/>
  <c r="AK122" i="1"/>
  <c r="AN122" i="1" s="1"/>
  <c r="AK121" i="1"/>
  <c r="AN121" i="1" s="1"/>
  <c r="AK120" i="1"/>
  <c r="AN120" i="1" s="1"/>
  <c r="AK119" i="1"/>
  <c r="AK118" i="1"/>
  <c r="AN118" i="1" s="1"/>
  <c r="AK117" i="1"/>
  <c r="AK116" i="1"/>
  <c r="AN116" i="1"/>
  <c r="AK115" i="1"/>
  <c r="AN115" i="1"/>
  <c r="AK114" i="1"/>
  <c r="AN114" i="1"/>
  <c r="AK113" i="1"/>
  <c r="AK112" i="1"/>
  <c r="AN112" i="1" s="1"/>
  <c r="AK111" i="1"/>
  <c r="AK110" i="1"/>
  <c r="AK109" i="1"/>
  <c r="AK108" i="1"/>
  <c r="AN108" i="1" s="1"/>
  <c r="AK107" i="1"/>
  <c r="AN107" i="1" s="1"/>
  <c r="AK106" i="1"/>
  <c r="AN106" i="1" s="1"/>
  <c r="AK105" i="1"/>
  <c r="AK104" i="1"/>
  <c r="AN104" i="1" s="1"/>
  <c r="AK103" i="1"/>
  <c r="AK102" i="1"/>
  <c r="AN102" i="1" s="1"/>
  <c r="AK101" i="1"/>
  <c r="AK100" i="1"/>
  <c r="AN100" i="1" s="1"/>
  <c r="AK99" i="1"/>
  <c r="AK98" i="1"/>
  <c r="AN98" i="1" s="1"/>
  <c r="AK97" i="1"/>
  <c r="AK96" i="1"/>
  <c r="AN96" i="1" s="1"/>
  <c r="AK95" i="1"/>
  <c r="AK94" i="1"/>
  <c r="AN94" i="1" s="1"/>
  <c r="AK93" i="1"/>
  <c r="AK92" i="1"/>
  <c r="AN92" i="1" s="1"/>
  <c r="AK91" i="1"/>
  <c r="AK90" i="1"/>
  <c r="AN90" i="1" s="1"/>
  <c r="AK89" i="1"/>
  <c r="AK88" i="1"/>
  <c r="AN88" i="1" s="1"/>
  <c r="AK87" i="1"/>
  <c r="AK86" i="1"/>
  <c r="AN86" i="1" s="1"/>
  <c r="AK85" i="1"/>
  <c r="AK84" i="1"/>
  <c r="AN84" i="1" s="1"/>
  <c r="AK83" i="1"/>
  <c r="AK82" i="1"/>
  <c r="AN82" i="1" s="1"/>
  <c r="AK81" i="1"/>
  <c r="AK80" i="1"/>
  <c r="AN80" i="1"/>
  <c r="AK79" i="1"/>
  <c r="AK78" i="1"/>
  <c r="AN78" i="1" s="1"/>
  <c r="AK77" i="1"/>
  <c r="AK76" i="1"/>
  <c r="AN76" i="1" s="1"/>
  <c r="AK75" i="1"/>
  <c r="AK74" i="1"/>
  <c r="AK73" i="1"/>
  <c r="AK72" i="1"/>
  <c r="AN72" i="1" s="1"/>
  <c r="AK71" i="1"/>
  <c r="AK70" i="1"/>
  <c r="AN70" i="1" s="1"/>
  <c r="AK69" i="1"/>
  <c r="AK68" i="1"/>
  <c r="AN68" i="1" s="1"/>
  <c r="AK67" i="1"/>
  <c r="AK66" i="1"/>
  <c r="AK65" i="1"/>
  <c r="AK64" i="1"/>
  <c r="AN64" i="1" s="1"/>
  <c r="AK63" i="1"/>
  <c r="AK62" i="1"/>
  <c r="AK61" i="1"/>
  <c r="AK60" i="1"/>
  <c r="AN60" i="1" s="1"/>
  <c r="AK59" i="1"/>
  <c r="AK58" i="1"/>
  <c r="AK57" i="1"/>
  <c r="AK56" i="1"/>
  <c r="AN56" i="1" s="1"/>
  <c r="AK55" i="1"/>
  <c r="AK54" i="1"/>
  <c r="AK53" i="1"/>
  <c r="AK52" i="1"/>
  <c r="AN52" i="1" s="1"/>
  <c r="AK51" i="1"/>
  <c r="AK50" i="1"/>
  <c r="AK49" i="1"/>
  <c r="AK48" i="1"/>
  <c r="AN48" i="1"/>
  <c r="AK47" i="1"/>
  <c r="AK46" i="1"/>
  <c r="AK45" i="1"/>
  <c r="AK44" i="1"/>
  <c r="AN44" i="1" s="1"/>
  <c r="AK43" i="1"/>
  <c r="AK42" i="1"/>
  <c r="AN42" i="1" s="1"/>
  <c r="AK41" i="1"/>
  <c r="AK40" i="1"/>
  <c r="AN40" i="1" s="1"/>
  <c r="AK39" i="1"/>
  <c r="AK38" i="1"/>
  <c r="AN38" i="1" s="1"/>
  <c r="AK37" i="1"/>
  <c r="AK36" i="1"/>
  <c r="AK35" i="1"/>
  <c r="AK34" i="1"/>
  <c r="AK33" i="1"/>
  <c r="AK32" i="1"/>
  <c r="AK31" i="1"/>
  <c r="AK30" i="1"/>
  <c r="AN30" i="1" s="1"/>
  <c r="AK29" i="1"/>
  <c r="AK28" i="1"/>
  <c r="AK27" i="1"/>
  <c r="AK26" i="1"/>
  <c r="AK25" i="1"/>
  <c r="AK24" i="1"/>
  <c r="AN24" i="1" s="1"/>
  <c r="AK23" i="1"/>
  <c r="AK22" i="1"/>
  <c r="AN22" i="1" s="1"/>
  <c r="AK21" i="1"/>
  <c r="AK20" i="1"/>
  <c r="AK19" i="1"/>
  <c r="AK18" i="1"/>
  <c r="AK17" i="1"/>
  <c r="AK16" i="1"/>
  <c r="AN16" i="1" s="1"/>
  <c r="AK15" i="1"/>
  <c r="AK14" i="1"/>
  <c r="AK13" i="1"/>
  <c r="AN13" i="1" s="1"/>
  <c r="AN43" i="1"/>
  <c r="AL49" i="5"/>
  <c r="AL113" i="5"/>
  <c r="AL177" i="5"/>
  <c r="AM192" i="1"/>
  <c r="AL57" i="5"/>
  <c r="AL81" i="5"/>
  <c r="AL121" i="5"/>
  <c r="AL145" i="5"/>
  <c r="AL197" i="5"/>
  <c r="AL67" i="5"/>
  <c r="AK139" i="5"/>
  <c r="AL171" i="5"/>
  <c r="AL179" i="5"/>
  <c r="AL187" i="5"/>
  <c r="AL195" i="5"/>
  <c r="AN153" i="1"/>
  <c r="Y171" i="1"/>
  <c r="AK85" i="5"/>
  <c r="AK168" i="5"/>
  <c r="AN46" i="1"/>
  <c r="AM184" i="1"/>
  <c r="AL76" i="5"/>
  <c r="AK66" i="5"/>
  <c r="AK82" i="5"/>
  <c r="AN62" i="1"/>
  <c r="Y88" i="1"/>
  <c r="Y200" i="1"/>
  <c r="AN170" i="1"/>
  <c r="AL119" i="5"/>
  <c r="AL151" i="5"/>
  <c r="AL183" i="5"/>
  <c r="AN50" i="1"/>
  <c r="AN110" i="1"/>
  <c r="AN142" i="1"/>
  <c r="AL64" i="5"/>
  <c r="AL120" i="5"/>
  <c r="AL192" i="5"/>
  <c r="AK62" i="5"/>
  <c r="AK129" i="5"/>
  <c r="AK161" i="5"/>
  <c r="AM198" i="1"/>
  <c r="AN32" i="1"/>
  <c r="Y120" i="1"/>
  <c r="Y76" i="1"/>
  <c r="Y64" i="1"/>
  <c r="Y33" i="1"/>
  <c r="AA87" i="1" l="1"/>
  <c r="Z87" i="1"/>
  <c r="Z65" i="1"/>
  <c r="AA65" i="1"/>
  <c r="Z196" i="1"/>
  <c r="AA196" i="1"/>
  <c r="Z21" i="1"/>
  <c r="AA21" i="1"/>
  <c r="Z73" i="1"/>
  <c r="AA73" i="1"/>
  <c r="Z53" i="1"/>
  <c r="AA53" i="1"/>
  <c r="Z29" i="1"/>
  <c r="AA29" i="1"/>
  <c r="Z98" i="1"/>
  <c r="AA98" i="1"/>
  <c r="AA106" i="1"/>
  <c r="Z106" i="1"/>
  <c r="Z113" i="1"/>
  <c r="AA113" i="1"/>
  <c r="Z25" i="1"/>
  <c r="AA25" i="1"/>
  <c r="Z69" i="1"/>
  <c r="AA69" i="1"/>
  <c r="Z49" i="1"/>
  <c r="AA49" i="1"/>
  <c r="Z41" i="1"/>
  <c r="AA41" i="1"/>
  <c r="Z145" i="1"/>
  <c r="AA145" i="1"/>
  <c r="Z161" i="1"/>
  <c r="AA161" i="1"/>
  <c r="Z177" i="1"/>
  <c r="AA177" i="1"/>
  <c r="AA71" i="1"/>
  <c r="Z71" i="1"/>
  <c r="AA31" i="1"/>
  <c r="Z31" i="1"/>
  <c r="Z27" i="1"/>
  <c r="AA27" i="1"/>
  <c r="AA174" i="1"/>
  <c r="Z174" i="1"/>
  <c r="AA118" i="1"/>
  <c r="Z118" i="1"/>
  <c r="Z157" i="1"/>
  <c r="AA157" i="1"/>
  <c r="AA23" i="1"/>
  <c r="Z23" i="1"/>
  <c r="AA94" i="1"/>
  <c r="Z94" i="1"/>
  <c r="Z192" i="1"/>
  <c r="AA192" i="1"/>
  <c r="Z99" i="1"/>
  <c r="AA99" i="1"/>
  <c r="Z114" i="1"/>
  <c r="AA114" i="1"/>
  <c r="Z137" i="1"/>
  <c r="AA137" i="1"/>
  <c r="Z152" i="1"/>
  <c r="AA152" i="1"/>
  <c r="Z168" i="1"/>
  <c r="AA168" i="1"/>
  <c r="AA191" i="1"/>
  <c r="Z191" i="1"/>
  <c r="Z200" i="1"/>
  <c r="AA200" i="1"/>
  <c r="AA158" i="1"/>
  <c r="Z158" i="1"/>
  <c r="AM188" i="1"/>
  <c r="AM196" i="1"/>
  <c r="AO196" i="1" s="1"/>
  <c r="AA102" i="1"/>
  <c r="Z102" i="1"/>
  <c r="Z109" i="1"/>
  <c r="AA109" i="1"/>
  <c r="Z132" i="1"/>
  <c r="AA132" i="1"/>
  <c r="Z139" i="1"/>
  <c r="AA139" i="1"/>
  <c r="Z147" i="1"/>
  <c r="AA147" i="1"/>
  <c r="Z179" i="1"/>
  <c r="AA179" i="1"/>
  <c r="AA82" i="1"/>
  <c r="Z82" i="1"/>
  <c r="AA70" i="1"/>
  <c r="Z70" i="1"/>
  <c r="AA66" i="1"/>
  <c r="Z66" i="1"/>
  <c r="Z58" i="1"/>
  <c r="AA58" i="1"/>
  <c r="AA54" i="1"/>
  <c r="Z54" i="1"/>
  <c r="AA50" i="1"/>
  <c r="Z50" i="1"/>
  <c r="AA46" i="1"/>
  <c r="Z46" i="1"/>
  <c r="Z42" i="1"/>
  <c r="AA42" i="1"/>
  <c r="Z34" i="1"/>
  <c r="AA34" i="1"/>
  <c r="AA30" i="1"/>
  <c r="Z30" i="1"/>
  <c r="AA26" i="1"/>
  <c r="Z26" i="1"/>
  <c r="AA22" i="1"/>
  <c r="Z22" i="1"/>
  <c r="Z18" i="1"/>
  <c r="AA18" i="1"/>
  <c r="AA14" i="1"/>
  <c r="Z14" i="1"/>
  <c r="Z173" i="1"/>
  <c r="AA173" i="1"/>
  <c r="Z88" i="1"/>
  <c r="AA88" i="1"/>
  <c r="AA78" i="1"/>
  <c r="Z78" i="1"/>
  <c r="AA110" i="1"/>
  <c r="Z110" i="1"/>
  <c r="AA95" i="1"/>
  <c r="Z95" i="1"/>
  <c r="AA103" i="1"/>
  <c r="Z103" i="1"/>
  <c r="Z117" i="1"/>
  <c r="AA117" i="1"/>
  <c r="Z125" i="1"/>
  <c r="AA125" i="1"/>
  <c r="Z133" i="1"/>
  <c r="AA133" i="1"/>
  <c r="Z140" i="1"/>
  <c r="AA140" i="1"/>
  <c r="Z148" i="1"/>
  <c r="AA148" i="1"/>
  <c r="Z156" i="1"/>
  <c r="AA156" i="1"/>
  <c r="Z164" i="1"/>
  <c r="AA164" i="1"/>
  <c r="Z172" i="1"/>
  <c r="AA172" i="1"/>
  <c r="Z187" i="1"/>
  <c r="AA187" i="1"/>
  <c r="Z195" i="1"/>
  <c r="AA195" i="1"/>
  <c r="Z33" i="1"/>
  <c r="AA33" i="1"/>
  <c r="Z104" i="1"/>
  <c r="AA104" i="1"/>
  <c r="Z81" i="1"/>
  <c r="AA81" i="1"/>
  <c r="Z96" i="1"/>
  <c r="AA96" i="1"/>
  <c r="Z181" i="1"/>
  <c r="AA181" i="1"/>
  <c r="Z17" i="1"/>
  <c r="AA17" i="1"/>
  <c r="AA86" i="1"/>
  <c r="Z86" i="1"/>
  <c r="AM36" i="1"/>
  <c r="AM44" i="1"/>
  <c r="AO44" i="1" s="1"/>
  <c r="AM60" i="1"/>
  <c r="AM68" i="1"/>
  <c r="AM116" i="1"/>
  <c r="Z105" i="1"/>
  <c r="AA105" i="1"/>
  <c r="AA119" i="1"/>
  <c r="Z119" i="1"/>
  <c r="AA127" i="1"/>
  <c r="Z127" i="1"/>
  <c r="AA135" i="1"/>
  <c r="Z135" i="1"/>
  <c r="AA150" i="1"/>
  <c r="Z150" i="1"/>
  <c r="Z189" i="1"/>
  <c r="AA189" i="1"/>
  <c r="Z197" i="1"/>
  <c r="AA197" i="1"/>
  <c r="Z112" i="1"/>
  <c r="AA112" i="1"/>
  <c r="AA126" i="1"/>
  <c r="Z126" i="1"/>
  <c r="Z77" i="1"/>
  <c r="AA77" i="1"/>
  <c r="Z13" i="1"/>
  <c r="AA13" i="1"/>
  <c r="Z64" i="1"/>
  <c r="AA64" i="1"/>
  <c r="AA15" i="1"/>
  <c r="Z15" i="1"/>
  <c r="Z60" i="1"/>
  <c r="AA60" i="1"/>
  <c r="AA90" i="1"/>
  <c r="Z90" i="1"/>
  <c r="Z116" i="1"/>
  <c r="AA116" i="1"/>
  <c r="AA182" i="1"/>
  <c r="Z182" i="1"/>
  <c r="Z83" i="1"/>
  <c r="AA83" i="1"/>
  <c r="Z91" i="1"/>
  <c r="AA91" i="1"/>
  <c r="AA143" i="1"/>
  <c r="Z143" i="1"/>
  <c r="AA151" i="1"/>
  <c r="Z151" i="1"/>
  <c r="AA159" i="1"/>
  <c r="Z159" i="1"/>
  <c r="AA167" i="1"/>
  <c r="Z167" i="1"/>
  <c r="AA183" i="1"/>
  <c r="Z183" i="1"/>
  <c r="AA190" i="1"/>
  <c r="Z190" i="1"/>
  <c r="AA198" i="1"/>
  <c r="Z198" i="1"/>
  <c r="Z80" i="1"/>
  <c r="AA80" i="1"/>
  <c r="Z72" i="1"/>
  <c r="AA72" i="1"/>
  <c r="Z68" i="1"/>
  <c r="AA68" i="1"/>
  <c r="Z56" i="1"/>
  <c r="AA56" i="1"/>
  <c r="Z52" i="1"/>
  <c r="AA52" i="1"/>
  <c r="Z48" i="1"/>
  <c r="AA48" i="1"/>
  <c r="Z44" i="1"/>
  <c r="AA44" i="1"/>
  <c r="Z40" i="1"/>
  <c r="AA40" i="1"/>
  <c r="Z36" i="1"/>
  <c r="AA36" i="1"/>
  <c r="Z32" i="1"/>
  <c r="AA32" i="1"/>
  <c r="Z24" i="1"/>
  <c r="AA24" i="1"/>
  <c r="Z20" i="1"/>
  <c r="AA20" i="1"/>
  <c r="Z16" i="1"/>
  <c r="AA16" i="1"/>
  <c r="Z12" i="1"/>
  <c r="AA12" i="1"/>
  <c r="Z92" i="1"/>
  <c r="AA92" i="1"/>
  <c r="AA111" i="1"/>
  <c r="Z111" i="1"/>
  <c r="Z57" i="1"/>
  <c r="AA57" i="1"/>
  <c r="Z171" i="1"/>
  <c r="AA171" i="1"/>
  <c r="Z184" i="1"/>
  <c r="AA184" i="1"/>
  <c r="Z193" i="1"/>
  <c r="AA193" i="1"/>
  <c r="AM126" i="1"/>
  <c r="AO126" i="1" s="1"/>
  <c r="Z100" i="1"/>
  <c r="AA100" i="1"/>
  <c r="Z115" i="1"/>
  <c r="AA115" i="1"/>
  <c r="Z130" i="1"/>
  <c r="AA130" i="1"/>
  <c r="Z75" i="1"/>
  <c r="AA75" i="1"/>
  <c r="AA63" i="1"/>
  <c r="Z63" i="1"/>
  <c r="AA55" i="1"/>
  <c r="Z55" i="1"/>
  <c r="AA47" i="1"/>
  <c r="Z47" i="1"/>
  <c r="Z43" i="1"/>
  <c r="AA43" i="1"/>
  <c r="Z35" i="1"/>
  <c r="AA35" i="1"/>
  <c r="Y11" i="1"/>
  <c r="M1" i="1"/>
  <c r="I1" i="1" s="1"/>
  <c r="AK193" i="5"/>
  <c r="Z45" i="1"/>
  <c r="AA45" i="1"/>
  <c r="Z89" i="1"/>
  <c r="AA89" i="1"/>
  <c r="Z141" i="1"/>
  <c r="AA141" i="1"/>
  <c r="Z188" i="1"/>
  <c r="AA188" i="1"/>
  <c r="Z61" i="1"/>
  <c r="AA61" i="1"/>
  <c r="Z37" i="1"/>
  <c r="AA37" i="1"/>
  <c r="Z76" i="1"/>
  <c r="AA76" i="1"/>
  <c r="AA62" i="1"/>
  <c r="Z62" i="1"/>
  <c r="Z129" i="1"/>
  <c r="AA129" i="1"/>
  <c r="Z107" i="1"/>
  <c r="AA107" i="1"/>
  <c r="Z121" i="1"/>
  <c r="AA121" i="1"/>
  <c r="Z144" i="1"/>
  <c r="AA144" i="1"/>
  <c r="Z160" i="1"/>
  <c r="AA160" i="1"/>
  <c r="Z176" i="1"/>
  <c r="AA176" i="1"/>
  <c r="AA199" i="1"/>
  <c r="Z199" i="1"/>
  <c r="Z120" i="1"/>
  <c r="AA120" i="1"/>
  <c r="Z97" i="1"/>
  <c r="AA97" i="1"/>
  <c r="AA142" i="1"/>
  <c r="Z142" i="1"/>
  <c r="Z85" i="1"/>
  <c r="AA85" i="1"/>
  <c r="Z93" i="1"/>
  <c r="AA93" i="1"/>
  <c r="Z108" i="1"/>
  <c r="AA108" i="1"/>
  <c r="Z122" i="1"/>
  <c r="AA122" i="1"/>
  <c r="AA79" i="1"/>
  <c r="Z79" i="1"/>
  <c r="Z67" i="1"/>
  <c r="AA67" i="1"/>
  <c r="Z59" i="1"/>
  <c r="AA59" i="1"/>
  <c r="AM56" i="1"/>
  <c r="AO56" i="1" s="1"/>
  <c r="AM64" i="1"/>
  <c r="AM88" i="1"/>
  <c r="Z123" i="1"/>
  <c r="AA123" i="1"/>
  <c r="Z131" i="1"/>
  <c r="AA131" i="1"/>
  <c r="AA138" i="1"/>
  <c r="Z138" i="1"/>
  <c r="Z146" i="1"/>
  <c r="AA146" i="1"/>
  <c r="AA154" i="1"/>
  <c r="Z154" i="1"/>
  <c r="Z162" i="1"/>
  <c r="AA162" i="1"/>
  <c r="AA170" i="1"/>
  <c r="Z170" i="1"/>
  <c r="Z178" i="1"/>
  <c r="AA178" i="1"/>
  <c r="Z185" i="1"/>
  <c r="AA185" i="1"/>
  <c r="AK109" i="5"/>
  <c r="Z10" i="1"/>
  <c r="G10" i="11" s="1"/>
  <c r="AA10" i="1"/>
  <c r="AO116" i="1"/>
  <c r="AO102" i="1"/>
  <c r="X22" i="5"/>
  <c r="G22" i="10" s="1"/>
  <c r="Y22" i="5"/>
  <c r="X72" i="5"/>
  <c r="Y72" i="5"/>
  <c r="Y108" i="5"/>
  <c r="X108" i="5"/>
  <c r="X120" i="5"/>
  <c r="Y120" i="5"/>
  <c r="X134" i="5"/>
  <c r="Y134" i="5"/>
  <c r="X157" i="5"/>
  <c r="Y157" i="5"/>
  <c r="X168" i="5"/>
  <c r="Y168" i="5"/>
  <c r="X181" i="5"/>
  <c r="Y181" i="5"/>
  <c r="Y193" i="5"/>
  <c r="X193" i="5"/>
  <c r="X21" i="5"/>
  <c r="G21" i="10" s="1"/>
  <c r="Y21" i="5"/>
  <c r="X61" i="5"/>
  <c r="Y61" i="5"/>
  <c r="X69" i="5"/>
  <c r="Y69" i="5"/>
  <c r="X85" i="5"/>
  <c r="Y85" i="5"/>
  <c r="X101" i="5"/>
  <c r="Y101" i="5"/>
  <c r="X125" i="5"/>
  <c r="Y125" i="5"/>
  <c r="X133" i="5"/>
  <c r="Y133" i="5"/>
  <c r="X149" i="5"/>
  <c r="Y149" i="5"/>
  <c r="X165" i="5"/>
  <c r="Y165" i="5"/>
  <c r="X189" i="5"/>
  <c r="Y189" i="5"/>
  <c r="X197" i="5"/>
  <c r="Y197" i="5"/>
  <c r="Y25" i="5"/>
  <c r="X25" i="5"/>
  <c r="G25" i="10" s="1"/>
  <c r="Y47" i="5"/>
  <c r="X47" i="5"/>
  <c r="X62" i="5"/>
  <c r="Y62" i="5"/>
  <c r="Y73" i="5"/>
  <c r="X73" i="5"/>
  <c r="X86" i="5"/>
  <c r="Y86" i="5"/>
  <c r="X96" i="5"/>
  <c r="Y96" i="5"/>
  <c r="X109" i="5"/>
  <c r="Y109" i="5"/>
  <c r="Y121" i="5"/>
  <c r="X121" i="5"/>
  <c r="X135" i="5"/>
  <c r="Y135" i="5"/>
  <c r="Y146" i="5"/>
  <c r="X146" i="5"/>
  <c r="X158" i="5"/>
  <c r="Y158" i="5"/>
  <c r="Y169" i="5"/>
  <c r="X169" i="5"/>
  <c r="X182" i="5"/>
  <c r="Y182" i="5"/>
  <c r="Y196" i="5"/>
  <c r="X196" i="5"/>
  <c r="X14" i="5"/>
  <c r="G14" i="10" s="1"/>
  <c r="Y14" i="5"/>
  <c r="X30" i="5"/>
  <c r="Y30" i="5"/>
  <c r="X38" i="5"/>
  <c r="Y38" i="5"/>
  <c r="X78" i="5"/>
  <c r="Y78" i="5"/>
  <c r="X142" i="5"/>
  <c r="Y142" i="5"/>
  <c r="Y84" i="5"/>
  <c r="X84" i="5"/>
  <c r="X29" i="5"/>
  <c r="Y29" i="5"/>
  <c r="X48" i="5"/>
  <c r="Y48" i="5"/>
  <c r="X63" i="5"/>
  <c r="Y63" i="5"/>
  <c r="Y74" i="5"/>
  <c r="X74" i="5"/>
  <c r="X88" i="5"/>
  <c r="Y88" i="5"/>
  <c r="Y97" i="5"/>
  <c r="X97" i="5"/>
  <c r="X110" i="5"/>
  <c r="Y110" i="5"/>
  <c r="Y122" i="5"/>
  <c r="X122" i="5"/>
  <c r="X136" i="5"/>
  <c r="Y136" i="5"/>
  <c r="Y148" i="5"/>
  <c r="X148" i="5"/>
  <c r="X159" i="5"/>
  <c r="Y159" i="5"/>
  <c r="Y172" i="5"/>
  <c r="X172" i="5"/>
  <c r="X184" i="5"/>
  <c r="Y184" i="5"/>
  <c r="X198" i="5"/>
  <c r="Y198" i="5"/>
  <c r="X15" i="5"/>
  <c r="G15" i="10" s="1"/>
  <c r="Y15" i="5"/>
  <c r="Y23" i="5"/>
  <c r="X23" i="5"/>
  <c r="G23" i="10" s="1"/>
  <c r="Y39" i="5"/>
  <c r="X39" i="5"/>
  <c r="X55" i="5"/>
  <c r="Y55" i="5"/>
  <c r="X79" i="5"/>
  <c r="Y79" i="5"/>
  <c r="X87" i="5"/>
  <c r="Y87" i="5"/>
  <c r="X103" i="5"/>
  <c r="Y103" i="5"/>
  <c r="X119" i="5"/>
  <c r="Y119" i="5"/>
  <c r="X143" i="5"/>
  <c r="Y143" i="5"/>
  <c r="X151" i="5"/>
  <c r="Y151" i="5"/>
  <c r="X167" i="5"/>
  <c r="Y167" i="5"/>
  <c r="X183" i="5"/>
  <c r="Y183" i="5"/>
  <c r="Y145" i="5"/>
  <c r="X145" i="5"/>
  <c r="Y31" i="5"/>
  <c r="X31" i="5"/>
  <c r="Y49" i="5"/>
  <c r="X49" i="5"/>
  <c r="X64" i="5"/>
  <c r="Y64" i="5"/>
  <c r="Y76" i="5"/>
  <c r="X76" i="5"/>
  <c r="Y89" i="5"/>
  <c r="X89" i="5"/>
  <c r="Y98" i="5"/>
  <c r="X98" i="5"/>
  <c r="X111" i="5"/>
  <c r="Y111" i="5"/>
  <c r="X126" i="5"/>
  <c r="Y126" i="5"/>
  <c r="Y137" i="5"/>
  <c r="X137" i="5"/>
  <c r="X150" i="5"/>
  <c r="Y150" i="5"/>
  <c r="X160" i="5"/>
  <c r="Y160" i="5"/>
  <c r="X173" i="5"/>
  <c r="Y173" i="5"/>
  <c r="Y185" i="5"/>
  <c r="X185" i="5"/>
  <c r="X199" i="5"/>
  <c r="Y199" i="5"/>
  <c r="X16" i="5"/>
  <c r="G16" i="10" s="1"/>
  <c r="Y16" i="5"/>
  <c r="X24" i="5"/>
  <c r="G24" i="10" s="1"/>
  <c r="Y24" i="5"/>
  <c r="X32" i="5"/>
  <c r="Y32" i="5"/>
  <c r="X40" i="5"/>
  <c r="Y40" i="5"/>
  <c r="X200" i="5"/>
  <c r="Y200" i="5"/>
  <c r="Y58" i="5"/>
  <c r="X58" i="5"/>
  <c r="Y33" i="5"/>
  <c r="X33" i="5"/>
  <c r="X53" i="5"/>
  <c r="Y53" i="5"/>
  <c r="Y65" i="5"/>
  <c r="X65" i="5"/>
  <c r="X77" i="5"/>
  <c r="Y77" i="5"/>
  <c r="Y90" i="5"/>
  <c r="X90" i="5"/>
  <c r="Y100" i="5"/>
  <c r="X100" i="5"/>
  <c r="X112" i="5"/>
  <c r="Y112" i="5"/>
  <c r="X127" i="5"/>
  <c r="Y127" i="5"/>
  <c r="Y138" i="5"/>
  <c r="X138" i="5"/>
  <c r="X152" i="5"/>
  <c r="Y152" i="5"/>
  <c r="Y161" i="5"/>
  <c r="X161" i="5"/>
  <c r="X174" i="5"/>
  <c r="Y174" i="5"/>
  <c r="Y186" i="5"/>
  <c r="X186" i="5"/>
  <c r="Y41" i="5"/>
  <c r="X41" i="5"/>
  <c r="X46" i="5"/>
  <c r="Y46" i="5"/>
  <c r="X95" i="5"/>
  <c r="Y95" i="5"/>
  <c r="X13" i="5"/>
  <c r="G13" i="10" s="1"/>
  <c r="Y13" i="5"/>
  <c r="Y34" i="5"/>
  <c r="X34" i="5"/>
  <c r="X54" i="5"/>
  <c r="Y54" i="5"/>
  <c r="Y68" i="5"/>
  <c r="X68" i="5"/>
  <c r="X80" i="5"/>
  <c r="Y80" i="5"/>
  <c r="Y92" i="5"/>
  <c r="X92" i="5"/>
  <c r="X102" i="5"/>
  <c r="Y102" i="5"/>
  <c r="Y113" i="5"/>
  <c r="X113" i="5"/>
  <c r="X128" i="5"/>
  <c r="Y128" i="5"/>
  <c r="Y140" i="5"/>
  <c r="X140" i="5"/>
  <c r="Y153" i="5"/>
  <c r="X153" i="5"/>
  <c r="Y162" i="5"/>
  <c r="X162" i="5"/>
  <c r="X175" i="5"/>
  <c r="Y175" i="5"/>
  <c r="X190" i="5"/>
  <c r="Y190" i="5"/>
  <c r="Y10" i="5"/>
  <c r="Y26" i="5"/>
  <c r="X26" i="5"/>
  <c r="G26" i="10" s="1"/>
  <c r="Y42" i="5"/>
  <c r="X42" i="5"/>
  <c r="Y50" i="5"/>
  <c r="X50" i="5"/>
  <c r="Y66" i="5"/>
  <c r="X66" i="5"/>
  <c r="Y106" i="5"/>
  <c r="X106" i="5"/>
  <c r="Y114" i="5"/>
  <c r="X114" i="5"/>
  <c r="Y130" i="5"/>
  <c r="X130" i="5"/>
  <c r="Y170" i="5"/>
  <c r="X170" i="5"/>
  <c r="Y178" i="5"/>
  <c r="X178" i="5"/>
  <c r="Y194" i="5"/>
  <c r="X194" i="5"/>
  <c r="Y17" i="5"/>
  <c r="X17" i="5"/>
  <c r="G17" i="10" s="1"/>
  <c r="X70" i="5"/>
  <c r="Y70" i="5"/>
  <c r="X93" i="5"/>
  <c r="Y93" i="5"/>
  <c r="X117" i="5"/>
  <c r="Y117" i="5"/>
  <c r="Y154" i="5"/>
  <c r="X154" i="5"/>
  <c r="X191" i="5"/>
  <c r="Y191" i="5"/>
  <c r="Y11" i="5"/>
  <c r="X11" i="5"/>
  <c r="Y35" i="5"/>
  <c r="X35" i="5"/>
  <c r="Y51" i="5"/>
  <c r="X51" i="5"/>
  <c r="Y67" i="5"/>
  <c r="X67" i="5"/>
  <c r="Y83" i="5"/>
  <c r="X83" i="5"/>
  <c r="Y91" i="5"/>
  <c r="X91" i="5"/>
  <c r="Y99" i="5"/>
  <c r="X99" i="5"/>
  <c r="Y107" i="5"/>
  <c r="X107" i="5"/>
  <c r="Y115" i="5"/>
  <c r="X115" i="5"/>
  <c r="Y131" i="5"/>
  <c r="X131" i="5"/>
  <c r="Y139" i="5"/>
  <c r="X139" i="5"/>
  <c r="Y147" i="5"/>
  <c r="X147" i="5"/>
  <c r="Y155" i="5"/>
  <c r="X155" i="5"/>
  <c r="Y163" i="5"/>
  <c r="X163" i="5"/>
  <c r="Y171" i="5"/>
  <c r="X171" i="5"/>
  <c r="Y179" i="5"/>
  <c r="X179" i="5"/>
  <c r="Y187" i="5"/>
  <c r="X187" i="5"/>
  <c r="Y195" i="5"/>
  <c r="X195" i="5"/>
  <c r="X37" i="5"/>
  <c r="Y37" i="5"/>
  <c r="X56" i="5"/>
  <c r="Y56" i="5"/>
  <c r="Y81" i="5"/>
  <c r="X81" i="5"/>
  <c r="X104" i="5"/>
  <c r="Y104" i="5"/>
  <c r="Y129" i="5"/>
  <c r="X129" i="5"/>
  <c r="X141" i="5"/>
  <c r="Y141" i="5"/>
  <c r="Y164" i="5"/>
  <c r="X164" i="5"/>
  <c r="X176" i="5"/>
  <c r="Y176" i="5"/>
  <c r="Y19" i="5"/>
  <c r="X19" i="5"/>
  <c r="G19" i="10" s="1"/>
  <c r="Y27" i="5"/>
  <c r="X27" i="5"/>
  <c r="G27" i="10" s="1"/>
  <c r="Y43" i="5"/>
  <c r="X43" i="5"/>
  <c r="Y59" i="5"/>
  <c r="X59" i="5"/>
  <c r="Y75" i="5"/>
  <c r="X75" i="5"/>
  <c r="Y123" i="5"/>
  <c r="X123" i="5"/>
  <c r="Y18" i="5"/>
  <c r="X18" i="5"/>
  <c r="G18" i="10" s="1"/>
  <c r="X45" i="5"/>
  <c r="Y45" i="5"/>
  <c r="Y57" i="5"/>
  <c r="X57" i="5"/>
  <c r="X71" i="5"/>
  <c r="Y71" i="5"/>
  <c r="Y82" i="5"/>
  <c r="X82" i="5"/>
  <c r="X94" i="5"/>
  <c r="Y94" i="5"/>
  <c r="Y105" i="5"/>
  <c r="X105" i="5"/>
  <c r="X118" i="5"/>
  <c r="Y118" i="5"/>
  <c r="Y132" i="5"/>
  <c r="X132" i="5"/>
  <c r="X144" i="5"/>
  <c r="Y144" i="5"/>
  <c r="Y156" i="5"/>
  <c r="X156" i="5"/>
  <c r="X166" i="5"/>
  <c r="Y166" i="5"/>
  <c r="Y177" i="5"/>
  <c r="X177" i="5"/>
  <c r="X192" i="5"/>
  <c r="Y192" i="5"/>
  <c r="Y12" i="5"/>
  <c r="X12" i="5"/>
  <c r="G12" i="10" s="1"/>
  <c r="Y20" i="5"/>
  <c r="X20" i="5"/>
  <c r="G20" i="10" s="1"/>
  <c r="Y28" i="5"/>
  <c r="X28" i="5"/>
  <c r="G28" i="10" s="1"/>
  <c r="Y36" i="5"/>
  <c r="X36" i="5"/>
  <c r="Y44" i="5"/>
  <c r="X44" i="5"/>
  <c r="Y52" i="5"/>
  <c r="X52" i="5"/>
  <c r="Y60" i="5"/>
  <c r="X60" i="5"/>
  <c r="Y116" i="5"/>
  <c r="X116" i="5"/>
  <c r="Y124" i="5"/>
  <c r="X124" i="5"/>
  <c r="Y180" i="5"/>
  <c r="X180" i="5"/>
  <c r="Y188" i="5"/>
  <c r="X188" i="5"/>
  <c r="AM86" i="1"/>
  <c r="AO86" i="1" s="1"/>
  <c r="AM108" i="1"/>
  <c r="AO108" i="1" s="1"/>
  <c r="AN163" i="1"/>
  <c r="AL103" i="5"/>
  <c r="AL167" i="5"/>
  <c r="AM132" i="1"/>
  <c r="AM42" i="1"/>
  <c r="AO42" i="1" s="1"/>
  <c r="AM72" i="1"/>
  <c r="AN20" i="1"/>
  <c r="AN28" i="1"/>
  <c r="AO28" i="1" s="1"/>
  <c r="AN36" i="1"/>
  <c r="AN58" i="1"/>
  <c r="AN66" i="1"/>
  <c r="AN130" i="1"/>
  <c r="AL32" i="5"/>
  <c r="AL175" i="5"/>
  <c r="AL191" i="5"/>
  <c r="AM191" i="5" s="1"/>
  <c r="AM80" i="1"/>
  <c r="AO80" i="1" s="1"/>
  <c r="AN158" i="1"/>
  <c r="AO158" i="1" s="1"/>
  <c r="AN74" i="1"/>
  <c r="AN67" i="1"/>
  <c r="AO88" i="1"/>
  <c r="AO112" i="1"/>
  <c r="AM142" i="1"/>
  <c r="AM100" i="1"/>
  <c r="AO100" i="1" s="1"/>
  <c r="AL65" i="5"/>
  <c r="AL73" i="5"/>
  <c r="AL137" i="5"/>
  <c r="AA96" i="5"/>
  <c r="AN137" i="1"/>
  <c r="AN150" i="1"/>
  <c r="AL153" i="5"/>
  <c r="AN45" i="1"/>
  <c r="AC156" i="1"/>
  <c r="AM28" i="1"/>
  <c r="AA89" i="5"/>
  <c r="AK196" i="5"/>
  <c r="AK188" i="5"/>
  <c r="AK180" i="5"/>
  <c r="AK172" i="5"/>
  <c r="AK164" i="5"/>
  <c r="AK148" i="5"/>
  <c r="AK140" i="5"/>
  <c r="AK132" i="5"/>
  <c r="AK124" i="5"/>
  <c r="AK116" i="5"/>
  <c r="AK108" i="5"/>
  <c r="AK100" i="5"/>
  <c r="AK84" i="5"/>
  <c r="AK76" i="5"/>
  <c r="AM76" i="5" s="1"/>
  <c r="AK68" i="5"/>
  <c r="AK60" i="5"/>
  <c r="AK52" i="5"/>
  <c r="AK198" i="5"/>
  <c r="AL194" i="5"/>
  <c r="AL182" i="5"/>
  <c r="AL178" i="5"/>
  <c r="AL166" i="5"/>
  <c r="AL150" i="5"/>
  <c r="AL142" i="5"/>
  <c r="AL126" i="5"/>
  <c r="AL122" i="5"/>
  <c r="AL118" i="5"/>
  <c r="AL114" i="5"/>
  <c r="AL102" i="5"/>
  <c r="AL94" i="5"/>
  <c r="AL86" i="5"/>
  <c r="AL82" i="5"/>
  <c r="AM82" i="5" s="1"/>
  <c r="AL62" i="5"/>
  <c r="AM62" i="5" s="1"/>
  <c r="AL50" i="5"/>
  <c r="AL46" i="5"/>
  <c r="AN134" i="1"/>
  <c r="AN54" i="1"/>
  <c r="AK67" i="5"/>
  <c r="AM67" i="5" s="1"/>
  <c r="AM144" i="1"/>
  <c r="AK197" i="5"/>
  <c r="AM197" i="5" s="1"/>
  <c r="AK189" i="5"/>
  <c r="AM189" i="5" s="1"/>
  <c r="AK185" i="5"/>
  <c r="AM185" i="5" s="1"/>
  <c r="AK181" i="5"/>
  <c r="AK177" i="5"/>
  <c r="AM177" i="5" s="1"/>
  <c r="AK173" i="5"/>
  <c r="AK169" i="5"/>
  <c r="AM169" i="5" s="1"/>
  <c r="AK157" i="5"/>
  <c r="AM157" i="5" s="1"/>
  <c r="AK153" i="5"/>
  <c r="AK149" i="5"/>
  <c r="AK145" i="5"/>
  <c r="AM145" i="5" s="1"/>
  <c r="AK141" i="5"/>
  <c r="AK137" i="5"/>
  <c r="AK133" i="5"/>
  <c r="AK125" i="5"/>
  <c r="AK117" i="5"/>
  <c r="AK113" i="5"/>
  <c r="AM113" i="5" s="1"/>
  <c r="AK105" i="5"/>
  <c r="AM105" i="5" s="1"/>
  <c r="AK101" i="5"/>
  <c r="AK97" i="5"/>
  <c r="AM97" i="5" s="1"/>
  <c r="AK93" i="5"/>
  <c r="AK89" i="5"/>
  <c r="AM89" i="5" s="1"/>
  <c r="AK81" i="5"/>
  <c r="AM81" i="5" s="1"/>
  <c r="AK77" i="5"/>
  <c r="AM77" i="5" s="1"/>
  <c r="AK61" i="5"/>
  <c r="AM61" i="5" s="1"/>
  <c r="AK57" i="5"/>
  <c r="AM57" i="5" s="1"/>
  <c r="AM94" i="1"/>
  <c r="AM152" i="1"/>
  <c r="AM16" i="1"/>
  <c r="AM104" i="1"/>
  <c r="AN18" i="1"/>
  <c r="AN26" i="1"/>
  <c r="AN34" i="1"/>
  <c r="AN136" i="1"/>
  <c r="AN144" i="1"/>
  <c r="AN162" i="1"/>
  <c r="AL173" i="5"/>
  <c r="AL181" i="5"/>
  <c r="AK192" i="5"/>
  <c r="AM192" i="5" s="1"/>
  <c r="AK184" i="5"/>
  <c r="AK176" i="5"/>
  <c r="AK160" i="5"/>
  <c r="AK152" i="5"/>
  <c r="AK144" i="5"/>
  <c r="AK128" i="5"/>
  <c r="AK120" i="5"/>
  <c r="AM120" i="5" s="1"/>
  <c r="AK112" i="5"/>
  <c r="AK104" i="5"/>
  <c r="AK96" i="5"/>
  <c r="AM96" i="5" s="1"/>
  <c r="AK88" i="5"/>
  <c r="AK80" i="5"/>
  <c r="AK72" i="5"/>
  <c r="AK64" i="5"/>
  <c r="AM64" i="5" s="1"/>
  <c r="AK48" i="5"/>
  <c r="AL196" i="5"/>
  <c r="AM78" i="1"/>
  <c r="AN191" i="1"/>
  <c r="AN187" i="1"/>
  <c r="AM167" i="1"/>
  <c r="AN151" i="1"/>
  <c r="AM147" i="1"/>
  <c r="AN139" i="1"/>
  <c r="AN135" i="1"/>
  <c r="AN127" i="1"/>
  <c r="AN83" i="1"/>
  <c r="AM79" i="1"/>
  <c r="AN63" i="1"/>
  <c r="AN55" i="1"/>
  <c r="AN51" i="1"/>
  <c r="AN31" i="1"/>
  <c r="AN23" i="1"/>
  <c r="AL188" i="5"/>
  <c r="AL184" i="5"/>
  <c r="AL180" i="5"/>
  <c r="AL176" i="5"/>
  <c r="AL172" i="5"/>
  <c r="AL168" i="5"/>
  <c r="AM168" i="5" s="1"/>
  <c r="AL164" i="5"/>
  <c r="AL160" i="5"/>
  <c r="AL156" i="5"/>
  <c r="AM156" i="5" s="1"/>
  <c r="AL152" i="5"/>
  <c r="AL148" i="5"/>
  <c r="AL144" i="5"/>
  <c r="AL140" i="5"/>
  <c r="AL136" i="5"/>
  <c r="AM136" i="5" s="1"/>
  <c r="AL132" i="5"/>
  <c r="AL128" i="5"/>
  <c r="AL124" i="5"/>
  <c r="AL116" i="5"/>
  <c r="AL112" i="5"/>
  <c r="AL108" i="5"/>
  <c r="AL104" i="5"/>
  <c r="AL100" i="5"/>
  <c r="AL92" i="5"/>
  <c r="AM92" i="5" s="1"/>
  <c r="AL88" i="5"/>
  <c r="AL84" i="5"/>
  <c r="AL80" i="5"/>
  <c r="AL72" i="5"/>
  <c r="AL68" i="5"/>
  <c r="AL60" i="5"/>
  <c r="AL56" i="5"/>
  <c r="AL52" i="5"/>
  <c r="AL48" i="5"/>
  <c r="AL44" i="5"/>
  <c r="AL43" i="5"/>
  <c r="AL35" i="5"/>
  <c r="AL27" i="5"/>
  <c r="AL23" i="5"/>
  <c r="AL11" i="5"/>
  <c r="AL85" i="5"/>
  <c r="AM85" i="5" s="1"/>
  <c r="AL93" i="5"/>
  <c r="AL101" i="5"/>
  <c r="AL109" i="5"/>
  <c r="AM109" i="5" s="1"/>
  <c r="AL117" i="5"/>
  <c r="AL125" i="5"/>
  <c r="AL133" i="5"/>
  <c r="AL141" i="5"/>
  <c r="AL149" i="5"/>
  <c r="AK195" i="5"/>
  <c r="AM195" i="5" s="1"/>
  <c r="AK187" i="5"/>
  <c r="AM187" i="5" s="1"/>
  <c r="AK179" i="5"/>
  <c r="AM179" i="5" s="1"/>
  <c r="AK175" i="5"/>
  <c r="AK159" i="5"/>
  <c r="AM159" i="5" s="1"/>
  <c r="AK123" i="5"/>
  <c r="AM123" i="5" s="1"/>
  <c r="AK107" i="5"/>
  <c r="AM107" i="5" s="1"/>
  <c r="AK91" i="5"/>
  <c r="AM91" i="5" s="1"/>
  <c r="AK87" i="5"/>
  <c r="AM87" i="5" s="1"/>
  <c r="AK75" i="5"/>
  <c r="AM75" i="5" s="1"/>
  <c r="AK63" i="5"/>
  <c r="AM63" i="5" s="1"/>
  <c r="AK47" i="5"/>
  <c r="AM106" i="1"/>
  <c r="AO106" i="1" s="1"/>
  <c r="AM90" i="1"/>
  <c r="AO90" i="1" s="1"/>
  <c r="AM82" i="1"/>
  <c r="AO82" i="1" s="1"/>
  <c r="AM66" i="1"/>
  <c r="AN189" i="1"/>
  <c r="AM185" i="1"/>
  <c r="AO185" i="1" s="1"/>
  <c r="AN181" i="1"/>
  <c r="AN177" i="1"/>
  <c r="AN161" i="1"/>
  <c r="AN145" i="1"/>
  <c r="AO145" i="1" s="1"/>
  <c r="AN133" i="1"/>
  <c r="AN129" i="1"/>
  <c r="AN109" i="1"/>
  <c r="AN101" i="1"/>
  <c r="AN93" i="1"/>
  <c r="AN85" i="1"/>
  <c r="AN81" i="1"/>
  <c r="AN77" i="1"/>
  <c r="AN37" i="1"/>
  <c r="AM161" i="5"/>
  <c r="AM165" i="5"/>
  <c r="AO184" i="1"/>
  <c r="AM121" i="5"/>
  <c r="AM129" i="5"/>
  <c r="AM163" i="5"/>
  <c r="AK42" i="5"/>
  <c r="AL22" i="5"/>
  <c r="AL42" i="5"/>
  <c r="AK14" i="5"/>
  <c r="AK30" i="5"/>
  <c r="AK41" i="5"/>
  <c r="AK45" i="5"/>
  <c r="AM45" i="5" s="1"/>
  <c r="AK44" i="5"/>
  <c r="AL13" i="5"/>
  <c r="AL21" i="5"/>
  <c r="AL29" i="5"/>
  <c r="AL37" i="5"/>
  <c r="AL39" i="5"/>
  <c r="AL31" i="5"/>
  <c r="AK34" i="5"/>
  <c r="AL20" i="5"/>
  <c r="AK11" i="5"/>
  <c r="AK19" i="5"/>
  <c r="AK27" i="5"/>
  <c r="AK35" i="5"/>
  <c r="AL17" i="5"/>
  <c r="AL25" i="5"/>
  <c r="AL33" i="5"/>
  <c r="AL41" i="5"/>
  <c r="AL40" i="5"/>
  <c r="AL36" i="5"/>
  <c r="AL34" i="5"/>
  <c r="AL30" i="5"/>
  <c r="AL28" i="5"/>
  <c r="AL24" i="5"/>
  <c r="AL18" i="5"/>
  <c r="AL16" i="5"/>
  <c r="AL14" i="5"/>
  <c r="AL12" i="5"/>
  <c r="AK31" i="5"/>
  <c r="AK36" i="5"/>
  <c r="AK32" i="5"/>
  <c r="AK28" i="5"/>
  <c r="AK24" i="5"/>
  <c r="AK20" i="5"/>
  <c r="AK16" i="5"/>
  <c r="AK12" i="5"/>
  <c r="AL200" i="5"/>
  <c r="G200" i="10"/>
  <c r="AK200" i="5"/>
  <c r="AN12" i="1"/>
  <c r="AN14" i="1"/>
  <c r="AN10" i="1"/>
  <c r="AC10" i="1"/>
  <c r="AM10" i="1" s="1"/>
  <c r="AM83" i="1"/>
  <c r="AM199" i="1"/>
  <c r="AM12" i="1"/>
  <c r="AM52" i="1"/>
  <c r="AO52" i="1" s="1"/>
  <c r="AM176" i="1"/>
  <c r="AO176" i="1" s="1"/>
  <c r="AM40" i="1"/>
  <c r="AM34" i="1"/>
  <c r="AM96" i="1"/>
  <c r="AO96" i="1" s="1"/>
  <c r="AM24" i="1"/>
  <c r="AO24" i="1" s="1"/>
  <c r="AM20" i="1"/>
  <c r="AN17" i="1"/>
  <c r="AN21" i="1"/>
  <c r="AN25" i="1"/>
  <c r="AN29" i="1"/>
  <c r="AN33" i="1"/>
  <c r="AN41" i="1"/>
  <c r="AN59" i="1"/>
  <c r="AN69" i="1"/>
  <c r="AN73" i="1"/>
  <c r="AN87" i="1"/>
  <c r="AN91" i="1"/>
  <c r="AN95" i="1"/>
  <c r="AN99" i="1"/>
  <c r="AN103" i="1"/>
  <c r="AN111" i="1"/>
  <c r="AO144" i="1"/>
  <c r="AN147" i="1"/>
  <c r="AN159" i="1"/>
  <c r="AN165" i="1"/>
  <c r="AN169" i="1"/>
  <c r="AN173" i="1"/>
  <c r="AN199" i="1"/>
  <c r="Y28" i="1"/>
  <c r="Y180" i="1"/>
  <c r="AM14" i="1"/>
  <c r="AM18" i="1"/>
  <c r="AM22" i="1"/>
  <c r="AO22" i="1" s="1"/>
  <c r="AM26" i="1"/>
  <c r="AO26" i="1" s="1"/>
  <c r="AM50" i="1"/>
  <c r="AO50" i="1" s="1"/>
  <c r="AM62" i="1"/>
  <c r="AO62" i="1" s="1"/>
  <c r="AO64" i="1"/>
  <c r="AM110" i="1"/>
  <c r="AO110" i="1" s="1"/>
  <c r="AM122" i="1"/>
  <c r="AO122" i="1" s="1"/>
  <c r="AM138" i="1"/>
  <c r="AM141" i="1"/>
  <c r="AM148" i="1"/>
  <c r="AM154" i="1"/>
  <c r="AO188" i="1"/>
  <c r="AO200" i="1"/>
  <c r="AM145" i="1"/>
  <c r="AM46" i="1"/>
  <c r="AO46" i="1" s="1"/>
  <c r="AN15" i="1"/>
  <c r="AN19" i="1"/>
  <c r="AN27" i="1"/>
  <c r="AN35" i="1"/>
  <c r="AN39" i="1"/>
  <c r="AN49" i="1"/>
  <c r="AN53" i="1"/>
  <c r="AN57" i="1"/>
  <c r="AN61" i="1"/>
  <c r="AN71" i="1"/>
  <c r="AN75" i="1"/>
  <c r="AN79" i="1"/>
  <c r="AO79" i="1" s="1"/>
  <c r="AN89" i="1"/>
  <c r="AN97" i="1"/>
  <c r="AN105" i="1"/>
  <c r="AN113" i="1"/>
  <c r="AN125" i="1"/>
  <c r="AN131" i="1"/>
  <c r="AN167" i="1"/>
  <c r="AO167" i="1" s="1"/>
  <c r="AN171" i="1"/>
  <c r="AN175" i="1"/>
  <c r="AN179" i="1"/>
  <c r="AN183" i="1"/>
  <c r="AN197" i="1"/>
  <c r="AM11" i="1"/>
  <c r="AM29" i="1"/>
  <c r="AO29" i="1" s="1"/>
  <c r="AM41" i="1"/>
  <c r="AM87" i="1"/>
  <c r="AM103" i="1"/>
  <c r="AM115" i="1"/>
  <c r="AO115" i="1" s="1"/>
  <c r="AM170" i="1"/>
  <c r="AO170" i="1" s="1"/>
  <c r="AM174" i="1"/>
  <c r="AM182" i="1"/>
  <c r="AO182" i="1" s="1"/>
  <c r="AM190" i="1"/>
  <c r="AO190" i="1" s="1"/>
  <c r="AO152" i="1"/>
  <c r="AM54" i="1"/>
  <c r="AM172" i="1"/>
  <c r="AO172" i="1" s="1"/>
  <c r="AM164" i="1"/>
  <c r="AN47" i="1"/>
  <c r="AO58" i="1"/>
  <c r="AN65" i="1"/>
  <c r="AN119" i="1"/>
  <c r="AN143" i="1"/>
  <c r="AN195" i="1"/>
  <c r="AN11" i="1"/>
  <c r="AM118" i="1"/>
  <c r="AO118" i="1" s="1"/>
  <c r="AM160" i="1"/>
  <c r="AO160" i="1" s="1"/>
  <c r="AK10" i="5"/>
  <c r="AK99" i="5"/>
  <c r="AM99" i="5" s="1"/>
  <c r="AK155" i="5"/>
  <c r="AM155" i="5" s="1"/>
  <c r="AK73" i="5"/>
  <c r="AK79" i="5"/>
  <c r="AM79" i="5" s="1"/>
  <c r="AK95" i="5"/>
  <c r="AM95" i="5" s="1"/>
  <c r="AK103" i="5"/>
  <c r="AK111" i="5"/>
  <c r="AM111" i="5" s="1"/>
  <c r="AK119" i="5"/>
  <c r="AM119" i="5" s="1"/>
  <c r="AK127" i="5"/>
  <c r="AM127" i="5" s="1"/>
  <c r="AK135" i="5"/>
  <c r="AM135" i="5" s="1"/>
  <c r="AK143" i="5"/>
  <c r="AM143" i="5" s="1"/>
  <c r="AK151" i="5"/>
  <c r="AM151" i="5" s="1"/>
  <c r="AK167" i="5"/>
  <c r="AK183" i="5"/>
  <c r="AM183" i="5" s="1"/>
  <c r="AK199" i="5"/>
  <c r="AM199" i="5" s="1"/>
  <c r="AK147" i="5"/>
  <c r="AM147" i="5" s="1"/>
  <c r="AK190" i="5"/>
  <c r="AK186" i="5"/>
  <c r="AK174" i="5"/>
  <c r="AK170" i="5"/>
  <c r="AK162" i="5"/>
  <c r="AK158" i="5"/>
  <c r="AK154" i="5"/>
  <c r="AK146" i="5"/>
  <c r="AK138" i="5"/>
  <c r="AK134" i="5"/>
  <c r="AK130" i="5"/>
  <c r="AK110" i="5"/>
  <c r="AK106" i="5"/>
  <c r="AK98" i="5"/>
  <c r="AK90" i="5"/>
  <c r="AK78" i="5"/>
  <c r="AK74" i="5"/>
  <c r="AK58" i="5"/>
  <c r="AK22" i="5"/>
  <c r="AK83" i="5"/>
  <c r="AM83" i="5" s="1"/>
  <c r="AK115" i="5"/>
  <c r="AM115" i="5" s="1"/>
  <c r="AK131" i="5"/>
  <c r="AM131" i="5" s="1"/>
  <c r="AK171" i="5"/>
  <c r="AM171" i="5" s="1"/>
  <c r="AL10" i="5"/>
  <c r="AK15" i="5"/>
  <c r="AK23" i="5"/>
  <c r="AK39" i="5"/>
  <c r="AK55" i="5"/>
  <c r="AM55" i="5" s="1"/>
  <c r="AK71" i="5"/>
  <c r="AM71" i="5" s="1"/>
  <c r="AO148" i="1"/>
  <c r="AO36" i="1"/>
  <c r="AM166" i="1"/>
  <c r="AO60" i="1"/>
  <c r="AK118" i="5"/>
  <c r="AN154" i="1"/>
  <c r="AO40" i="1"/>
  <c r="AL19" i="5"/>
  <c r="AN149" i="1"/>
  <c r="AO72" i="1"/>
  <c r="Y166" i="1"/>
  <c r="Y163" i="1"/>
  <c r="AM163" i="1"/>
  <c r="AO163" i="1" s="1"/>
  <c r="AM76" i="1"/>
  <c r="AO76" i="1" s="1"/>
  <c r="AM74" i="1"/>
  <c r="AO74" i="1" s="1"/>
  <c r="AM193" i="5"/>
  <c r="AM139" i="5"/>
  <c r="Y124" i="1"/>
  <c r="AM124" i="1"/>
  <c r="AO124" i="1" s="1"/>
  <c r="AO68" i="1"/>
  <c r="AN174" i="1"/>
  <c r="AO174" i="1" s="1"/>
  <c r="AN138" i="1"/>
  <c r="AO104" i="1"/>
  <c r="AO180" i="1"/>
  <c r="AN117" i="1"/>
  <c r="AN178" i="1"/>
  <c r="AM140" i="1"/>
  <c r="AM156" i="1"/>
  <c r="AO156" i="1" s="1"/>
  <c r="AM168" i="1"/>
  <c r="AO168" i="1" s="1"/>
  <c r="AL190" i="5"/>
  <c r="AK166" i="5"/>
  <c r="AO132" i="1"/>
  <c r="AK40" i="5"/>
  <c r="AM150" i="1"/>
  <c r="AO142" i="1"/>
  <c r="AO16" i="1"/>
  <c r="AO30" i="1"/>
  <c r="AK182" i="5"/>
  <c r="AM182" i="5" s="1"/>
  <c r="AN198" i="1"/>
  <c r="AO198" i="1" s="1"/>
  <c r="AN166" i="1"/>
  <c r="AN186" i="1"/>
  <c r="AO78" i="1"/>
  <c r="AM59" i="1"/>
  <c r="AN141" i="1"/>
  <c r="AM84" i="1"/>
  <c r="AO84" i="1" s="1"/>
  <c r="AM134" i="1"/>
  <c r="AO134" i="1" s="1"/>
  <c r="AM153" i="1"/>
  <c r="AO153" i="1" s="1"/>
  <c r="AM169" i="1"/>
  <c r="Y38" i="1"/>
  <c r="AM38" i="1"/>
  <c r="AO38" i="1" s="1"/>
  <c r="AL58" i="5"/>
  <c r="AL66" i="5"/>
  <c r="AM66" i="5" s="1"/>
  <c r="AL78" i="5"/>
  <c r="AL90" i="5"/>
  <c r="AL98" i="5"/>
  <c r="AL110" i="5"/>
  <c r="AL134" i="5"/>
  <c r="AL146" i="5"/>
  <c r="AK178" i="5"/>
  <c r="AK194" i="5"/>
  <c r="AK25" i="5"/>
  <c r="AK56" i="5"/>
  <c r="AL70" i="5"/>
  <c r="AK54" i="5"/>
  <c r="AL38" i="5"/>
  <c r="AL26" i="5"/>
  <c r="AM189" i="1"/>
  <c r="AM161" i="1"/>
  <c r="AM117" i="1"/>
  <c r="AM97" i="1"/>
  <c r="AM77" i="1"/>
  <c r="AM73" i="1"/>
  <c r="AM101" i="1"/>
  <c r="AO101" i="1" s="1"/>
  <c r="AM128" i="1"/>
  <c r="AO128" i="1" s="1"/>
  <c r="AM53" i="1"/>
  <c r="AM51" i="1"/>
  <c r="AO51" i="1" s="1"/>
  <c r="AK43" i="5"/>
  <c r="AK59" i="5"/>
  <c r="AM59" i="5" s="1"/>
  <c r="AK13" i="5"/>
  <c r="AK17" i="5"/>
  <c r="AK21" i="5"/>
  <c r="AK29" i="5"/>
  <c r="AK33" i="5"/>
  <c r="AK37" i="5"/>
  <c r="AK49" i="5"/>
  <c r="AM49" i="5" s="1"/>
  <c r="AK53" i="5"/>
  <c r="AM53" i="5" s="1"/>
  <c r="AK65" i="5"/>
  <c r="AK69" i="5"/>
  <c r="AM69" i="5" s="1"/>
  <c r="AM98" i="1"/>
  <c r="AO98" i="1" s="1"/>
  <c r="AM149" i="1"/>
  <c r="AM165" i="1"/>
  <c r="AM171" i="1"/>
  <c r="AM175" i="1"/>
  <c r="AM39" i="1"/>
  <c r="AL47" i="5"/>
  <c r="AK86" i="5"/>
  <c r="AM120" i="1"/>
  <c r="AO120" i="1" s="1"/>
  <c r="AM130" i="1"/>
  <c r="AM136" i="1"/>
  <c r="AM146" i="1"/>
  <c r="AO146" i="1" s="1"/>
  <c r="AM155" i="1"/>
  <c r="AO155" i="1" s="1"/>
  <c r="AM186" i="1"/>
  <c r="AM194" i="1"/>
  <c r="AO194" i="1" s="1"/>
  <c r="AM31" i="1"/>
  <c r="AO31" i="1" s="1"/>
  <c r="AM19" i="1"/>
  <c r="AL15" i="5"/>
  <c r="AK51" i="5"/>
  <c r="AM51" i="5" s="1"/>
  <c r="AM197" i="1"/>
  <c r="AM195" i="1"/>
  <c r="AM193" i="1"/>
  <c r="AO193" i="1" s="1"/>
  <c r="AM191" i="1"/>
  <c r="AM187" i="1"/>
  <c r="AM183" i="1"/>
  <c r="AM179" i="1"/>
  <c r="AM177" i="1"/>
  <c r="AM173" i="1"/>
  <c r="AM159" i="1"/>
  <c r="AM157" i="1"/>
  <c r="AO157" i="1" s="1"/>
  <c r="AM143" i="1"/>
  <c r="AM137" i="1"/>
  <c r="AO137" i="1" s="1"/>
  <c r="AM135" i="1"/>
  <c r="AM133" i="1"/>
  <c r="AM131" i="1"/>
  <c r="AM129" i="1"/>
  <c r="AM127" i="1"/>
  <c r="AO127" i="1" s="1"/>
  <c r="AM125" i="1"/>
  <c r="AM123" i="1"/>
  <c r="AO123" i="1" s="1"/>
  <c r="AM121" i="1"/>
  <c r="AO121" i="1" s="1"/>
  <c r="AM113" i="1"/>
  <c r="AO113" i="1" s="1"/>
  <c r="AM111" i="1"/>
  <c r="AO111" i="1" s="1"/>
  <c r="AM109" i="1"/>
  <c r="AM107" i="1"/>
  <c r="AO107" i="1" s="1"/>
  <c r="AM93" i="1"/>
  <c r="AM91" i="1"/>
  <c r="AM89" i="1"/>
  <c r="AM85" i="1"/>
  <c r="AM81" i="1"/>
  <c r="AM71" i="1"/>
  <c r="AM67" i="1"/>
  <c r="AM65" i="1"/>
  <c r="AM61" i="1"/>
  <c r="AM55" i="1"/>
  <c r="AM49" i="1"/>
  <c r="AM47" i="1"/>
  <c r="AM45" i="1"/>
  <c r="AM43" i="1"/>
  <c r="AO43" i="1" s="1"/>
  <c r="AM37" i="1"/>
  <c r="AM35" i="1"/>
  <c r="AM33" i="1"/>
  <c r="AM25" i="1"/>
  <c r="AM23" i="1"/>
  <c r="AM17" i="1"/>
  <c r="AM15" i="1"/>
  <c r="AM13" i="1"/>
  <c r="AO13" i="1" s="1"/>
  <c r="AM178" i="1"/>
  <c r="AM181" i="1"/>
  <c r="AK150" i="5"/>
  <c r="AK142" i="5"/>
  <c r="AK126" i="5"/>
  <c r="AK94" i="5"/>
  <c r="AK70" i="5"/>
  <c r="AK46" i="5"/>
  <c r="AK122" i="5"/>
  <c r="AK18" i="5"/>
  <c r="AM48" i="1"/>
  <c r="AO48" i="1" s="1"/>
  <c r="AM114" i="1"/>
  <c r="AO114" i="1" s="1"/>
  <c r="AM119" i="1"/>
  <c r="AK50" i="5"/>
  <c r="AO164" i="1"/>
  <c r="Y128" i="1"/>
  <c r="Y134" i="1"/>
  <c r="AM92" i="1"/>
  <c r="AO92" i="1" s="1"/>
  <c r="AM32" i="1"/>
  <c r="AO32" i="1" s="1"/>
  <c r="AM151" i="1"/>
  <c r="Y101" i="1"/>
  <c r="Y136" i="1"/>
  <c r="Y149" i="1"/>
  <c r="Y153" i="1"/>
  <c r="Y155" i="1"/>
  <c r="Y165" i="1"/>
  <c r="Y169" i="1"/>
  <c r="Y175" i="1"/>
  <c r="Y74" i="1"/>
  <c r="Y51" i="1"/>
  <c r="Y39" i="1"/>
  <c r="AM27" i="1"/>
  <c r="AM21" i="1"/>
  <c r="Y19" i="1"/>
  <c r="AL54" i="5"/>
  <c r="AL74" i="5"/>
  <c r="AL106" i="5"/>
  <c r="AL130" i="5"/>
  <c r="AL154" i="5"/>
  <c r="AL162" i="5"/>
  <c r="AL174" i="5"/>
  <c r="AL198" i="5"/>
  <c r="AM63" i="1"/>
  <c r="AO63" i="1" s="1"/>
  <c r="AK102" i="5"/>
  <c r="AM102" i="5" s="1"/>
  <c r="AK38" i="5"/>
  <c r="AM139" i="1"/>
  <c r="AK26" i="5"/>
  <c r="AM70" i="1"/>
  <c r="AO70" i="1" s="1"/>
  <c r="AO192" i="1"/>
  <c r="AM95" i="1"/>
  <c r="AO95" i="1" s="1"/>
  <c r="Y84" i="1"/>
  <c r="Y186" i="1"/>
  <c r="AM162" i="1"/>
  <c r="AM69" i="1"/>
  <c r="AL138" i="5"/>
  <c r="AL158" i="5"/>
  <c r="AL170" i="5"/>
  <c r="AL186" i="5"/>
  <c r="AO191" i="1"/>
  <c r="AO94" i="1"/>
  <c r="AK114" i="5"/>
  <c r="AM114" i="5" s="1"/>
  <c r="AM105" i="1"/>
  <c r="Y194" i="1"/>
  <c r="AM99" i="1"/>
  <c r="AO99" i="1" s="1"/>
  <c r="AO140" i="1"/>
  <c r="AM75" i="1"/>
  <c r="AM57" i="1"/>
  <c r="AM178" i="5" l="1"/>
  <c r="Z165" i="1"/>
  <c r="AA165" i="1"/>
  <c r="Z186" i="1"/>
  <c r="AA186" i="1"/>
  <c r="AA175" i="1"/>
  <c r="Z175" i="1"/>
  <c r="AM65" i="5"/>
  <c r="Z180" i="1"/>
  <c r="AA180" i="1"/>
  <c r="Z84" i="1"/>
  <c r="AA84" i="1"/>
  <c r="Z169" i="1"/>
  <c r="AA169" i="1"/>
  <c r="AM166" i="5"/>
  <c r="Z28" i="1"/>
  <c r="AA28" i="1"/>
  <c r="Z155" i="1"/>
  <c r="AA155" i="1"/>
  <c r="AA134" i="1"/>
  <c r="Z134" i="1"/>
  <c r="AA194" i="1"/>
  <c r="Z194" i="1"/>
  <c r="Z153" i="1"/>
  <c r="AA153" i="1"/>
  <c r="Z128" i="1"/>
  <c r="AA128" i="1"/>
  <c r="AO109" i="1"/>
  <c r="AO189" i="1"/>
  <c r="AM137" i="5"/>
  <c r="AM108" i="5"/>
  <c r="Z19" i="1"/>
  <c r="AA19" i="1"/>
  <c r="Z149" i="1"/>
  <c r="AA149" i="1"/>
  <c r="Z163" i="1"/>
  <c r="AA163" i="1"/>
  <c r="Z136" i="1"/>
  <c r="AA136" i="1"/>
  <c r="AM94" i="5"/>
  <c r="AA38" i="1"/>
  <c r="Z38" i="1"/>
  <c r="AA166" i="1"/>
  <c r="Z166" i="1"/>
  <c r="AO18" i="1"/>
  <c r="AA39" i="1"/>
  <c r="Z39" i="1"/>
  <c r="Z51" i="1"/>
  <c r="AA51" i="1"/>
  <c r="AO135" i="1"/>
  <c r="Z74" i="1"/>
  <c r="AA74" i="1"/>
  <c r="Z101" i="1"/>
  <c r="AA101" i="1"/>
  <c r="Z124" i="1"/>
  <c r="AA124" i="1"/>
  <c r="AM180" i="5"/>
  <c r="AO66" i="1"/>
  <c r="Z11" i="1"/>
  <c r="AA11" i="1"/>
  <c r="AO162" i="1"/>
  <c r="AO17" i="1"/>
  <c r="AO73" i="1"/>
  <c r="AO55" i="1"/>
  <c r="AO67" i="1"/>
  <c r="AO136" i="1"/>
  <c r="AO57" i="1"/>
  <c r="AO23" i="1"/>
  <c r="AO12" i="1"/>
  <c r="AO75" i="1"/>
  <c r="AO25" i="1"/>
  <c r="AO91" i="1"/>
  <c r="AO181" i="1"/>
  <c r="AO33" i="1"/>
  <c r="AO93" i="1"/>
  <c r="AO159" i="1"/>
  <c r="AO21" i="1"/>
  <c r="AO173" i="1"/>
  <c r="AO87" i="1"/>
  <c r="AO83" i="1"/>
  <c r="AO47" i="1"/>
  <c r="AO151" i="1"/>
  <c r="AO77" i="1"/>
  <c r="AO65" i="1"/>
  <c r="AO129" i="1"/>
  <c r="AO161" i="1"/>
  <c r="AO117" i="1"/>
  <c r="AO54" i="1"/>
  <c r="AO165" i="1"/>
  <c r="AO53" i="1"/>
  <c r="AO105" i="1"/>
  <c r="AO130" i="1"/>
  <c r="AO34" i="1"/>
  <c r="AO61" i="1"/>
  <c r="AO139" i="1"/>
  <c r="AO81" i="1"/>
  <c r="AO183" i="1"/>
  <c r="AO71" i="1"/>
  <c r="AO179" i="1"/>
  <c r="AO149" i="1"/>
  <c r="AO45" i="1"/>
  <c r="AO125" i="1"/>
  <c r="AO85" i="1"/>
  <c r="AO187" i="1"/>
  <c r="AO169" i="1"/>
  <c r="AO186" i="1"/>
  <c r="AO195" i="1"/>
  <c r="AO35" i="1"/>
  <c r="AO197" i="1"/>
  <c r="AO171" i="1"/>
  <c r="AO141" i="1"/>
  <c r="AO177" i="1"/>
  <c r="AO20" i="1"/>
  <c r="AO199" i="1"/>
  <c r="AO103" i="1"/>
  <c r="AM164" i="5"/>
  <c r="AM194" i="5"/>
  <c r="AM167" i="5"/>
  <c r="AM141" i="5"/>
  <c r="AM27" i="5"/>
  <c r="AM140" i="5"/>
  <c r="AM73" i="5"/>
  <c r="AM23" i="5"/>
  <c r="AM149" i="5"/>
  <c r="AM148" i="5"/>
  <c r="AM47" i="5"/>
  <c r="AM46" i="5"/>
  <c r="AM118" i="5"/>
  <c r="AM103" i="5"/>
  <c r="AM41" i="5"/>
  <c r="AM52" i="5"/>
  <c r="AM126" i="5"/>
  <c r="AM93" i="5"/>
  <c r="AM84" i="5"/>
  <c r="AM60" i="5"/>
  <c r="AM80" i="5"/>
  <c r="AM152" i="5"/>
  <c r="AM176" i="5"/>
  <c r="AM142" i="5"/>
  <c r="AM125" i="5"/>
  <c r="AM153" i="5"/>
  <c r="AM116" i="5"/>
  <c r="AM122" i="5"/>
  <c r="AM50" i="5"/>
  <c r="AM43" i="5"/>
  <c r="AM198" i="5"/>
  <c r="AM35" i="5"/>
  <c r="AM34" i="5"/>
  <c r="AM101" i="5"/>
  <c r="AM44" i="5"/>
  <c r="AM146" i="5"/>
  <c r="AM181" i="5"/>
  <c r="AM37" i="5"/>
  <c r="AM117" i="5"/>
  <c r="AM128" i="5"/>
  <c r="AM175" i="5"/>
  <c r="AM196" i="5"/>
  <c r="AM132" i="5"/>
  <c r="AM133" i="5"/>
  <c r="AM173" i="5"/>
  <c r="AM68" i="5"/>
  <c r="AO37" i="1"/>
  <c r="AM32" i="5"/>
  <c r="AM11" i="5"/>
  <c r="AM72" i="5"/>
  <c r="AM144" i="5"/>
  <c r="AM150" i="5"/>
  <c r="AM88" i="5"/>
  <c r="AM86" i="5"/>
  <c r="AM22" i="5"/>
  <c r="AM12" i="5"/>
  <c r="AM160" i="5"/>
  <c r="AM100" i="5"/>
  <c r="AO69" i="1"/>
  <c r="AO27" i="1"/>
  <c r="AO89" i="1"/>
  <c r="AO143" i="1"/>
  <c r="AM104" i="5"/>
  <c r="AM172" i="5"/>
  <c r="AO39" i="1"/>
  <c r="AM112" i="5"/>
  <c r="AM184" i="5"/>
  <c r="AO133" i="1"/>
  <c r="AO175" i="1"/>
  <c r="AM56" i="5"/>
  <c r="AO150" i="1"/>
  <c r="AO147" i="1"/>
  <c r="AM48" i="5"/>
  <c r="AM124" i="5"/>
  <c r="AM188" i="5"/>
  <c r="AM106" i="5"/>
  <c r="AM186" i="5"/>
  <c r="AM174" i="5"/>
  <c r="AM170" i="5"/>
  <c r="AM54" i="5"/>
  <c r="AM190" i="5"/>
  <c r="AM162" i="5"/>
  <c r="AM74" i="5"/>
  <c r="AM138" i="5"/>
  <c r="AM28" i="5"/>
  <c r="AM110" i="5"/>
  <c r="AM134" i="5"/>
  <c r="AM78" i="5"/>
  <c r="AM24" i="5"/>
  <c r="AM31" i="5"/>
  <c r="AM158" i="5"/>
  <c r="AM98" i="5"/>
  <c r="AM58" i="5"/>
  <c r="AM42" i="5"/>
  <c r="AM30" i="5"/>
  <c r="AM33" i="5"/>
  <c r="AM13" i="5"/>
  <c r="AM14" i="5"/>
  <c r="AM39" i="5"/>
  <c r="AM36" i="5"/>
  <c r="AM21" i="5"/>
  <c r="AM18" i="5"/>
  <c r="AM17" i="5"/>
  <c r="AM38" i="5"/>
  <c r="AM29" i="5"/>
  <c r="AM19" i="5"/>
  <c r="AM16" i="5"/>
  <c r="AM20" i="5"/>
  <c r="AM26" i="5"/>
  <c r="AM25" i="5"/>
  <c r="AM40" i="5"/>
  <c r="AM15" i="5"/>
  <c r="AM200" i="5"/>
  <c r="AO15" i="1"/>
  <c r="AO14" i="1"/>
  <c r="AO10" i="1"/>
  <c r="AO119" i="1"/>
  <c r="AO178" i="1"/>
  <c r="AO49" i="1"/>
  <c r="AO131" i="1"/>
  <c r="AO154" i="1"/>
  <c r="AO41" i="1"/>
  <c r="AO19" i="1"/>
  <c r="AO97" i="1"/>
  <c r="AO59" i="1"/>
  <c r="AO138" i="1"/>
  <c r="AO11" i="1"/>
  <c r="AM10" i="5"/>
  <c r="AM130" i="5"/>
  <c r="AM70" i="5"/>
  <c r="AM90" i="5"/>
  <c r="AM154" i="5"/>
  <c r="AO166" i="1"/>
  <c r="G10" i="10" l="1"/>
  <c r="G11" i="10"/>
</calcChain>
</file>

<file path=xl/sharedStrings.xml><?xml version="1.0" encoding="utf-8"?>
<sst xmlns="http://schemas.openxmlformats.org/spreadsheetml/2006/main" count="767" uniqueCount="320">
  <si>
    <t>CANTON</t>
  </si>
  <si>
    <t>PORTEE</t>
  </si>
  <si>
    <t>RELEVE DU PARAMETRE</t>
  </si>
  <si>
    <t>DETERMINATION DE LA TEMPERATURE DU CABLE</t>
  </si>
  <si>
    <t>du n°</t>
  </si>
  <si>
    <t>au n°</t>
  </si>
  <si>
    <t>Type de câble</t>
  </si>
  <si>
    <t>Date</t>
  </si>
  <si>
    <t>Heure</t>
  </si>
  <si>
    <t>Longueur de la portée mesurée (m)</t>
  </si>
  <si>
    <t>Paramètre mesuré (m)</t>
  </si>
  <si>
    <t>Méthode utilisée</t>
  </si>
  <si>
    <t>Intensité (A)</t>
  </si>
  <si>
    <t>T° ambiante au moment du relevé</t>
  </si>
  <si>
    <t>Relevé du vent</t>
  </si>
  <si>
    <t>Phase 1</t>
  </si>
  <si>
    <t>Phase 2</t>
  </si>
  <si>
    <t>Q (MVAR)</t>
  </si>
  <si>
    <t>Vitesse (m/s)</t>
  </si>
  <si>
    <t>Méthode du relevé</t>
  </si>
  <si>
    <t>Tension de la ligne :</t>
  </si>
  <si>
    <t>Nom de la ligne :</t>
  </si>
  <si>
    <t>Coeff. de température à masse constante de la résistance à 20°C (k)</t>
  </si>
  <si>
    <t>Composante du rayonnement solaire perpendiculaire au conducteur (Si)</t>
  </si>
  <si>
    <t>Vitesse du fluide ambiant (v)</t>
  </si>
  <si>
    <t>Pouvoir émissif / corps noir (E)</t>
  </si>
  <si>
    <t>Constant de Stefan (S)</t>
  </si>
  <si>
    <t>Diamètre du conducteur (d)</t>
  </si>
  <si>
    <r>
      <t>Résistance linéique du conducteur a 20°C (R</t>
    </r>
    <r>
      <rPr>
        <vertAlign val="subscript"/>
        <sz val="8"/>
        <rFont val="Arial"/>
        <family val="2"/>
      </rPr>
      <t>20</t>
    </r>
    <r>
      <rPr>
        <sz val="8"/>
        <rFont val="Arial"/>
        <family val="2"/>
      </rPr>
      <t>)</t>
    </r>
  </si>
  <si>
    <r>
      <t>Etat de surface du câble    (</t>
    </r>
    <r>
      <rPr>
        <sz val="6"/>
        <rFont val="Arial"/>
        <family val="2"/>
      </rPr>
      <t>Brillant, Mat ou Noir)</t>
    </r>
  </si>
  <si>
    <r>
      <t xml:space="preserve">Flux solaire </t>
    </r>
    <r>
      <rPr>
        <sz val="6"/>
        <rFont val="Arial"/>
        <family val="2"/>
      </rPr>
      <t>(Clair Couvert)</t>
    </r>
  </si>
  <si>
    <t>Température ambiante (K)</t>
  </si>
  <si>
    <t>Température d'équilibre (K)</t>
  </si>
  <si>
    <t>1er membre eq</t>
  </si>
  <si>
    <t>2nd membre eq</t>
  </si>
  <si>
    <t>Résultat calcul</t>
  </si>
  <si>
    <t>Coefficient de réceptivité solaire                (0,85 x E)</t>
  </si>
  <si>
    <t>Version</t>
  </si>
  <si>
    <t>BCA</t>
  </si>
  <si>
    <t>Fichier de calcul de la température du câble</t>
  </si>
  <si>
    <t>v2.1B</t>
  </si>
  <si>
    <t>SMN</t>
  </si>
  <si>
    <t>v3.0</t>
  </si>
  <si>
    <t>Cette feuille excel premet de calculer la température du câble en utilisant l'équation de Kuipers - Brown</t>
  </si>
  <si>
    <t>Complêter le tableau</t>
  </si>
  <si>
    <t>- ne pas fusionner ou mettre en forme les cellules</t>
  </si>
  <si>
    <t>- pour chaque portée relévée noter la nature du conducteur et le nombre de faisceau</t>
  </si>
  <si>
    <t>kV</t>
  </si>
  <si>
    <t>Précision du relevé (%)</t>
  </si>
  <si>
    <t>Puissance</t>
  </si>
  <si>
    <t>- les paramètres sont à reporter suivant les phases : suivre le câble le long de la ligne</t>
  </si>
  <si>
    <t>Moment du relevé</t>
  </si>
  <si>
    <t>- si l'intensité est donnée, les puissances ne sont pas obligatoires. Elles ne servent qu'à calculer l'intensité transitant dans le câble</t>
  </si>
  <si>
    <t>- la vitesse du vents est notée à titre indicatif : le calcul considère un vent de 2m/s</t>
  </si>
  <si>
    <t>- pour le câble doit être répertoirier dans la base des câble.</t>
  </si>
  <si>
    <t>Une fois toutes les données entrées, lancer le calcul pour obtenir les températures du câble</t>
  </si>
  <si>
    <t>Valeurs limitant l'utilitaire :</t>
  </si>
  <si>
    <r>
      <t>Le tableau de la feuille "</t>
    </r>
    <r>
      <rPr>
        <b/>
        <sz val="8"/>
        <rFont val="Arial"/>
        <family val="2"/>
      </rPr>
      <t>Element relatif aux mesures</t>
    </r>
    <r>
      <rPr>
        <sz val="8"/>
        <rFont val="Arial"/>
        <family val="2"/>
      </rPr>
      <t>" ne peut pas être allongé car sinon, il faut modifier la macro</t>
    </r>
  </si>
  <si>
    <t>nbre de câbles par faisceau</t>
  </si>
  <si>
    <t>- l'intensité est calculée en fonction de P et Q et du nombre de câbles par faisceau mais il est aussi possible de la rentrer manuellement</t>
  </si>
  <si>
    <r>
      <t>- pour le flux solaire deux choix possible : "</t>
    </r>
    <r>
      <rPr>
        <b/>
        <sz val="8"/>
        <color indexed="10"/>
        <rFont val="Arial"/>
        <family val="2"/>
      </rPr>
      <t>Clair</t>
    </r>
    <r>
      <rPr>
        <sz val="8"/>
        <rFont val="Arial"/>
        <family val="2"/>
      </rPr>
      <t>" ou "</t>
    </r>
    <r>
      <rPr>
        <b/>
        <sz val="8"/>
        <color indexed="10"/>
        <rFont val="Arial"/>
        <family val="2"/>
      </rPr>
      <t>Couvert</t>
    </r>
    <r>
      <rPr>
        <sz val="8"/>
        <rFont val="Arial"/>
        <family val="2"/>
      </rPr>
      <t>" : toute autre indication ne marchera pas</t>
    </r>
  </si>
  <si>
    <r>
      <t>- pour l'état de surface du câble, seuls trois choix sont possibles : "</t>
    </r>
    <r>
      <rPr>
        <b/>
        <sz val="8"/>
        <color indexed="10"/>
        <rFont val="Arial"/>
        <family val="2"/>
      </rPr>
      <t>Brillant</t>
    </r>
    <r>
      <rPr>
        <sz val="8"/>
        <rFont val="Arial"/>
        <family val="2"/>
      </rPr>
      <t>", "</t>
    </r>
    <r>
      <rPr>
        <b/>
        <sz val="8"/>
        <color indexed="10"/>
        <rFont val="Arial"/>
        <family val="2"/>
      </rPr>
      <t>Mat</t>
    </r>
    <r>
      <rPr>
        <sz val="8"/>
        <rFont val="Arial"/>
        <family val="2"/>
      </rPr>
      <t>" ou "</t>
    </r>
    <r>
      <rPr>
        <b/>
        <sz val="8"/>
        <color indexed="10"/>
        <rFont val="Arial"/>
        <family val="2"/>
      </rPr>
      <t>Noir</t>
    </r>
    <r>
      <rPr>
        <sz val="8"/>
        <rFont val="Arial"/>
        <family val="2"/>
      </rPr>
      <t>"</t>
    </r>
  </si>
  <si>
    <t>v3.1</t>
  </si>
  <si>
    <t>v3.2</t>
  </si>
  <si>
    <t>ACIER 60</t>
  </si>
  <si>
    <t>ASTER 1144</t>
  </si>
  <si>
    <t>ASTER 117</t>
  </si>
  <si>
    <t>ASTER 148</t>
  </si>
  <si>
    <t>ASTER 1600</t>
  </si>
  <si>
    <t>ASTER 181.6</t>
  </si>
  <si>
    <t>ASTER 210</t>
  </si>
  <si>
    <t>ASTER 228</t>
  </si>
  <si>
    <t>ASTER 288</t>
  </si>
  <si>
    <t>ASTER 34.4</t>
  </si>
  <si>
    <t>ASTER 366</t>
  </si>
  <si>
    <t>ASTER 475</t>
  </si>
  <si>
    <t>ASTER 54.6</t>
  </si>
  <si>
    <t>ASTER 570</t>
  </si>
  <si>
    <t>ASTER 75.5</t>
  </si>
  <si>
    <t>ASTER 851</t>
  </si>
  <si>
    <t>CANNA 107.9</t>
  </si>
  <si>
    <t>CANNA 116.2</t>
  </si>
  <si>
    <t>CANNA 147.1</t>
  </si>
  <si>
    <t>CANNA 181.6</t>
  </si>
  <si>
    <t>CANNA 188.7</t>
  </si>
  <si>
    <t>CANNA 210</t>
  </si>
  <si>
    <t>CANNA 228</t>
  </si>
  <si>
    <t>CANNA 238</t>
  </si>
  <si>
    <t>CANNA 288</t>
  </si>
  <si>
    <t>CANNA 294</t>
  </si>
  <si>
    <t>CANNA 356</t>
  </si>
  <si>
    <t>CANNA 366</t>
  </si>
  <si>
    <t>CANNA 37.7</t>
  </si>
  <si>
    <t>CANNA 398</t>
  </si>
  <si>
    <t>CANNA 59.7</t>
  </si>
  <si>
    <t>CANNA 68.6</t>
  </si>
  <si>
    <t>CANNA 75.5</t>
  </si>
  <si>
    <t>CROCUS 107.9</t>
  </si>
  <si>
    <t>CROCUS 116.2</t>
  </si>
  <si>
    <t>CROCUS 1185</t>
  </si>
  <si>
    <t>CROCUS 1195</t>
  </si>
  <si>
    <t>CROCUS 147.1</t>
  </si>
  <si>
    <t>CROCUS 181.6</t>
  </si>
  <si>
    <t>CROCUS 228</t>
  </si>
  <si>
    <t>CROCUS 288</t>
  </si>
  <si>
    <t>CROCUS 297</t>
  </si>
  <si>
    <t>CROCUS 301</t>
  </si>
  <si>
    <t>CROCUS 412</t>
  </si>
  <si>
    <t>CROCUS 592</t>
  </si>
  <si>
    <t>CROCUS 595</t>
  </si>
  <si>
    <t>CROCUS 612</t>
  </si>
  <si>
    <t>CROCUS 617</t>
  </si>
  <si>
    <t>CROCUS 68.6</t>
  </si>
  <si>
    <t>CROCUS 865</t>
  </si>
  <si>
    <t>LANTANA 215</t>
  </si>
  <si>
    <t>LIS 155</t>
  </si>
  <si>
    <t>PASTEL 147.1</t>
  </si>
  <si>
    <t>PASTEL 181.6</t>
  </si>
  <si>
    <t>PASTEL 228</t>
  </si>
  <si>
    <t>PASTEL 288</t>
  </si>
  <si>
    <t>PASTEL 299</t>
  </si>
  <si>
    <t>PASTEL 366</t>
  </si>
  <si>
    <t>PASTEL 374</t>
  </si>
  <si>
    <t>PASTEL 412</t>
  </si>
  <si>
    <t>PASTEL 933</t>
  </si>
  <si>
    <t>PETUNIA 595</t>
  </si>
  <si>
    <t>PETUNIA 612</t>
  </si>
  <si>
    <t>PETUNIA 865</t>
  </si>
  <si>
    <t>PHLOX 116.2</t>
  </si>
  <si>
    <t>PHLOX 147.1</t>
  </si>
  <si>
    <t>PHLOX 181.6</t>
  </si>
  <si>
    <t>PHLOX 228</t>
  </si>
  <si>
    <t>PHLOX 288</t>
  </si>
  <si>
    <t>PHLOX 376</t>
  </si>
  <si>
    <t>PHLOX 475</t>
  </si>
  <si>
    <t>PHLOX 52.4</t>
  </si>
  <si>
    <t>PHLOX 59.7</t>
  </si>
  <si>
    <t>PHLOX 75.5</t>
  </si>
  <si>
    <t>PHLOX 94.1</t>
  </si>
  <si>
    <t>POLYGONUM 1185</t>
  </si>
  <si>
    <t>POLYGONUM 1195</t>
  </si>
  <si>
    <t>THYM 107</t>
  </si>
  <si>
    <t>THYM 157.4</t>
  </si>
  <si>
    <t>THYM 268</t>
  </si>
  <si>
    <r>
      <t xml:space="preserve">- Méthode utilisée : deux choix possible : soit </t>
    </r>
    <r>
      <rPr>
        <b/>
        <sz val="8"/>
        <color indexed="10"/>
        <rFont val="Arial"/>
        <family val="2"/>
      </rPr>
      <t>PAPOTO</t>
    </r>
    <r>
      <rPr>
        <sz val="8"/>
        <rFont val="Arial"/>
        <family val="2"/>
      </rPr>
      <t xml:space="preserve"> soit </t>
    </r>
    <r>
      <rPr>
        <b/>
        <sz val="8"/>
        <color indexed="10"/>
        <rFont val="Arial"/>
        <family val="2"/>
      </rPr>
      <t>Tangente</t>
    </r>
    <r>
      <rPr>
        <sz val="8"/>
        <rFont val="Arial"/>
        <family val="2"/>
      </rPr>
      <t>, suivant le levé effectué</t>
    </r>
  </si>
  <si>
    <t>Pour toute modification de la base des câbles, il faudra modifier macro 1 pour prendre en compte le nouveau câble (copier/coller des noms de câbles)</t>
  </si>
  <si>
    <t>v3.3</t>
  </si>
  <si>
    <t>Faire bien attention si l'on note l'intensité, à la diviser par le nombre de câbles par faisceau</t>
  </si>
  <si>
    <t>v3.4</t>
  </si>
  <si>
    <t>Intensité</t>
  </si>
  <si>
    <t>I
(A)</t>
  </si>
  <si>
    <t>Données fournies lors de la demande d'intensité :</t>
  </si>
  <si>
    <t>En Premier lieu choisir les données fourmies lors de la demande d'intensité : Puissance/Intensité</t>
  </si>
  <si>
    <t>dans la cellule G5 de cette page</t>
  </si>
  <si>
    <t>v3.5</t>
  </si>
  <si>
    <t>Tension
(kV)</t>
  </si>
  <si>
    <t>P
(MW)</t>
  </si>
  <si>
    <t>Q
(MVAR)</t>
  </si>
  <si>
    <t>Intensité
(A)</t>
  </si>
  <si>
    <r>
      <t xml:space="preserve">Flux solaire
</t>
    </r>
    <r>
      <rPr>
        <sz val="6"/>
        <rFont val="Arial"/>
        <family val="2"/>
      </rPr>
      <t>(Clair Couvert)</t>
    </r>
  </si>
  <si>
    <t>Vitesse
(m/s)</t>
  </si>
  <si>
    <r>
      <t>Etat de surface du câble
(</t>
    </r>
    <r>
      <rPr>
        <sz val="6"/>
        <rFont val="Arial"/>
        <family val="2"/>
      </rPr>
      <t>Brillant, Mat ou Noir)</t>
    </r>
  </si>
  <si>
    <t>Précision du relevé
(%)</t>
  </si>
  <si>
    <t>v3.6</t>
  </si>
  <si>
    <t xml:space="preserve">Code </t>
  </si>
  <si>
    <t>Désignation</t>
  </si>
  <si>
    <t>Composition</t>
  </si>
  <si>
    <t>Res. lin. Continu</t>
  </si>
  <si>
    <t>Section</t>
  </si>
  <si>
    <t>Diam ext</t>
  </si>
  <si>
    <t>Masse ml</t>
  </si>
  <si>
    <t>Masse au ml</t>
  </si>
  <si>
    <t>Masse unit</t>
  </si>
  <si>
    <t>Charge de rupture</t>
  </si>
  <si>
    <t>Module Young</t>
  </si>
  <si>
    <t>Coeff dilat</t>
  </si>
  <si>
    <t>Coef temp</t>
  </si>
  <si>
    <t>m'</t>
  </si>
  <si>
    <t>Rupture nomi</t>
  </si>
  <si>
    <t>Maxi admis</t>
  </si>
  <si>
    <t>Res. lin. continu</t>
  </si>
  <si>
    <t>n°</t>
  </si>
  <si>
    <t>du cable</t>
  </si>
  <si>
    <t>à 20°C (ohm/km)</t>
  </si>
  <si>
    <t>(mm2)</t>
  </si>
  <si>
    <t>(mm)</t>
  </si>
  <si>
    <t>(kg/m)</t>
  </si>
  <si>
    <t>câble graissé</t>
  </si>
  <si>
    <t>(w=10^-3)</t>
  </si>
  <si>
    <t>assignée (daN)</t>
  </si>
  <si>
    <t>(GPa)</t>
  </si>
  <si>
    <t>(10^-6/°C)</t>
  </si>
  <si>
    <r>
      <t>(K</t>
    </r>
    <r>
      <rPr>
        <vertAlign val="superscript"/>
        <sz val="8"/>
        <rFont val="Arial"/>
        <family val="2"/>
      </rPr>
      <t>-1</t>
    </r>
    <r>
      <rPr>
        <sz val="8"/>
        <rFont val="Arial"/>
        <family val="2"/>
      </rPr>
      <t>)</t>
    </r>
  </si>
  <si>
    <t>(daN)</t>
  </si>
  <si>
    <t>(ohm/m)</t>
  </si>
  <si>
    <t>C/19</t>
  </si>
  <si>
    <t>Acier</t>
  </si>
  <si>
    <t>Inconnu</t>
  </si>
  <si>
    <t>/AGS/91</t>
  </si>
  <si>
    <t>Almélec</t>
  </si>
  <si>
    <t xml:space="preserve"> /AGS/19</t>
  </si>
  <si>
    <t>/AGS/127</t>
  </si>
  <si>
    <t xml:space="preserve"> /AGS/37</t>
  </si>
  <si>
    <t xml:space="preserve"> /AGS/7</t>
  </si>
  <si>
    <t xml:space="preserve"> /AGS/61</t>
  </si>
  <si>
    <t xml:space="preserve"> /AGS/91</t>
  </si>
  <si>
    <t>N/A+C/15+19</t>
  </si>
  <si>
    <t>Aluminium/Acier</t>
  </si>
  <si>
    <t>N/A+C/30+7</t>
  </si>
  <si>
    <t>R/A+C/18+19</t>
  </si>
  <si>
    <t>N/A+C/9+3</t>
  </si>
  <si>
    <t>N/A+C/12+7</t>
  </si>
  <si>
    <t>N/A+C/13+7</t>
  </si>
  <si>
    <t>R/A+C/15+19</t>
  </si>
  <si>
    <t>R/A+C/30+7</t>
  </si>
  <si>
    <t>R/A+C/120+37</t>
  </si>
  <si>
    <t>R/A+C/36+19</t>
  </si>
  <si>
    <t>R/A+C/32+19</t>
  </si>
  <si>
    <t>R/A+C/114+37</t>
  </si>
  <si>
    <t>R/A+C/65+37</t>
  </si>
  <si>
    <t>R/A+C/62+19</t>
  </si>
  <si>
    <t>R/A+C/13+7</t>
  </si>
  <si>
    <t>R/A+C/66+19</t>
  </si>
  <si>
    <t xml:space="preserve"> /AGS+C/23+20</t>
  </si>
  <si>
    <t>Almélec/Acier</t>
  </si>
  <si>
    <t xml:space="preserve"> /AGS+C/18z+13z</t>
  </si>
  <si>
    <t>R/AGS+C/30+7</t>
  </si>
  <si>
    <t>R/AGS+C/42+19</t>
  </si>
  <si>
    <t xml:space="preserve"> /AGS+C/42+19</t>
  </si>
  <si>
    <t>R/AGS+C/32+19</t>
  </si>
  <si>
    <t>R/AGS+C/55+61</t>
  </si>
  <si>
    <t>R/AGS+C/65+37</t>
  </si>
  <si>
    <t>R/AGS+C/66+19</t>
  </si>
  <si>
    <t>R/AGS+C/18+19</t>
  </si>
  <si>
    <t>R/AGS+C/24+37</t>
  </si>
  <si>
    <t>R/AGS+C/11+7</t>
  </si>
  <si>
    <t>R/AGS+C/12+7</t>
  </si>
  <si>
    <t>R/AGS+C/15+19</t>
  </si>
  <si>
    <t xml:space="preserve"> /AGS+C/54-66+37</t>
  </si>
  <si>
    <t>R/AGS+C/120+37</t>
  </si>
  <si>
    <t xml:space="preserve"> /AGS+C/20+14</t>
  </si>
  <si>
    <t xml:space="preserve"> /AGS+C/19+18</t>
  </si>
  <si>
    <t xml:space="preserve"> /AGS+C/22+42</t>
  </si>
  <si>
    <t>93.2N/A+C/12+7-A</t>
  </si>
  <si>
    <t>- Le tableau de la feuille "Elément relatif aux mesures" ne peut pas être allongé</t>
  </si>
  <si>
    <t>- La base de câbles ne doit pas faire plus de 200 lignes</t>
  </si>
  <si>
    <t>v3.7</t>
  </si>
  <si>
    <t>Modif.</t>
  </si>
  <si>
    <t>Utilitaire initial</t>
  </si>
  <si>
    <t>Prise en compte des faisceaux</t>
  </si>
  <si>
    <t>Modification du format de la puissance
Test de calcul au niveau de la résistance linéique du câble.</t>
  </si>
  <si>
    <t>Possibilité de traiter les 2 différents cas de données fournies par le client :
 - Puissance
 - Intensité</t>
  </si>
  <si>
    <t>Correction de formules fausses dans les feuilles de résultat</t>
  </si>
  <si>
    <t>FVE</t>
  </si>
  <si>
    <t>Utilitaire renommé</t>
  </si>
  <si>
    <t>Le chemin de la base des câbles n'est plus demandé
Mise en place d'une liste de choix pour la méthode de levé
Mise en place d'une liste de choix pour les câbles -&gt; mettre l'orthographe exacte
Mise en forme des format de cellules</t>
  </si>
  <si>
    <t>Qui</t>
  </si>
  <si>
    <t>Le fichier peut être renommé.
A l'ouverture la base est récupérée normalement</t>
  </si>
  <si>
    <t>Prise en compte de l'erreur de mesure</t>
  </si>
  <si>
    <t>v3.8</t>
  </si>
  <si>
    <t>KMO</t>
  </si>
  <si>
    <t>Logo et suppression quadrillage impression</t>
  </si>
  <si>
    <t>v3.9</t>
  </si>
  <si>
    <t>TEMPERATURE D'EXPLOITATION</t>
  </si>
  <si>
    <t>PARAMETRE PHASE N°11</t>
  </si>
  <si>
    <t>PARAMETRE PHASE N°3</t>
  </si>
  <si>
    <t>PARAMETRE PHASE N°7</t>
  </si>
  <si>
    <t>moyen 
à 15°C</t>
  </si>
  <si>
    <t>15°C</t>
  </si>
  <si>
    <t>à la temp. d'exploitation</t>
  </si>
  <si>
    <t>moyen
 à 15°C</t>
  </si>
  <si>
    <t>CABLE DE GARDE N°1</t>
  </si>
  <si>
    <t>Nature</t>
  </si>
  <si>
    <t>P moyen
 à 15°C</t>
  </si>
  <si>
    <t>Paramètre 
à 15°C</t>
  </si>
  <si>
    <t>Nom de Ligne</t>
  </si>
  <si>
    <t>PORTÉE</t>
  </si>
  <si>
    <t>NATURE CABLE</t>
  </si>
  <si>
    <t>Suppression Tableaux Inutiles
Ajout Exemples de Livrables
Ajout Guide pour choix de l'incertitude</t>
  </si>
  <si>
    <t>Iréf</t>
  </si>
  <si>
    <t>Tmin</t>
  </si>
  <si>
    <t>Tmax</t>
  </si>
  <si>
    <t>Température du câble
Tmes</t>
  </si>
  <si>
    <t>SEGMENT</t>
  </si>
  <si>
    <t>DETERMINATION DE L'ETAT DE BASE A 15°C</t>
  </si>
  <si>
    <t>A</t>
  </si>
  <si>
    <t>B</t>
  </si>
  <si>
    <t>T° du câble corrigée Tmin (°C)</t>
  </si>
  <si>
    <t>Paramètre à 15°C (m)</t>
  </si>
  <si>
    <t>Paramètre à 15°C retenu pour le segment de canton</t>
  </si>
  <si>
    <t>Nature du câble</t>
  </si>
  <si>
    <t>Détermination de l'état de base de la ligne</t>
  </si>
  <si>
    <t>v3.10</t>
  </si>
  <si>
    <t xml:space="preserve">Automatisation du choix des corrections de T°C en f° de l'Iref
Ajout, automatisation et  correction des Tableaux Pmes Pmin Pmax
Boutons d'options pour Guide pour choix de l'incertitude et pour onglet de livrable LIDAR
</t>
  </si>
  <si>
    <t>1</t>
  </si>
  <si>
    <t>2</t>
  </si>
  <si>
    <t>10h00</t>
  </si>
  <si>
    <t>Clair</t>
  </si>
  <si>
    <t>LIDAR</t>
  </si>
  <si>
    <t>Mat</t>
  </si>
  <si>
    <t>Couvert</t>
  </si>
  <si>
    <t>Phase 3 (P le + bas)</t>
  </si>
  <si>
    <t>Paramètre le + bas
Pmin (m)</t>
  </si>
  <si>
    <t>Température avec prise en compte de l'échauffement</t>
  </si>
  <si>
    <t>Phase 3 ( P le + bas)</t>
  </si>
  <si>
    <t>PAPOTO</t>
  </si>
  <si>
    <t>Si la cellule I1 indique "ATTENTION" cela signifie que la méthode de calcul à utilisé doit être validé (Méthode de la T° Ambiante ou Kuipers &amp; Brown)</t>
  </si>
  <si>
    <t>v3.11</t>
  </si>
  <si>
    <t>JDE</t>
  </si>
  <si>
    <t>ALU-ACIER 411</t>
  </si>
  <si>
    <t>225</t>
  </si>
  <si>
    <t>DISTRE</t>
  </si>
  <si>
    <t>02/102019</t>
  </si>
  <si>
    <t>11h55</t>
  </si>
  <si>
    <t>1BIS</t>
  </si>
  <si>
    <t>12h00</t>
  </si>
  <si>
    <t>12h05</t>
  </si>
  <si>
    <t>Hélico</t>
  </si>
  <si>
    <t>Prise en compte du vent suivant relevé
Alerte si transit nul ou &lt;5% de l'Iref
Mise à jour base câble
Incertitude prise en compte pour les CDG
Mise à jour onglet "Détermination état de base"</t>
  </si>
  <si>
    <t>OUI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</si>
</sst>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43" formatCode="_-* #,##0.00\ _€_-;\-* #,##0.00\ _€_-;_-* &quot;-&quot;??\ _€_-;_-@_-"/>
    <numFmt numFmtId="164" formatCode="0.0"/>
    <numFmt numFmtId="165" formatCode="0.000"/>
    <numFmt numFmtId="166" formatCode="0.0000"/>
    <numFmt numFmtId="167" formatCode="0\°\C"/>
    <numFmt numFmtId="168" formatCode="dd/mm/yy"/>
    <numFmt numFmtId="169" formatCode="0.0000E+00"/>
  </numFmts>
  <fonts count="25" x14ac:knownFonts="1">
    <font>
      <sz val="10"/>
      <name val="Arial"/>
    </font>
    <font>
      <sz val="10"/>
      <name val="Arial"/>
      <family val="2"/>
    </font>
    <font>
      <sz val="8"/>
      <name val="Arial"/>
      <family val="2"/>
    </font>
    <font>
      <vertAlign val="subscript"/>
      <sz val="8"/>
      <name val="Arial"/>
      <family val="2"/>
    </font>
    <font>
      <sz val="6"/>
      <name val="Arial"/>
      <family val="2"/>
    </font>
    <font>
      <b/>
      <sz val="8"/>
      <name val="Arial"/>
      <family val="2"/>
    </font>
    <font>
      <b/>
      <sz val="12"/>
      <name val="Arial"/>
      <family val="2"/>
    </font>
    <font>
      <b/>
      <sz val="8"/>
      <color indexed="10"/>
      <name val="Arial"/>
      <family val="2"/>
    </font>
    <font>
      <b/>
      <u/>
      <sz val="8"/>
      <name val="Arial"/>
      <family val="2"/>
    </font>
    <font>
      <sz val="10"/>
      <name val="MS Sans Serif"/>
      <family val="2"/>
    </font>
    <font>
      <sz val="14"/>
      <name val="Arial"/>
      <family val="2"/>
    </font>
    <font>
      <sz val="7"/>
      <name val="Arial"/>
      <family val="2"/>
    </font>
    <font>
      <sz val="11"/>
      <name val="Arial"/>
      <family val="2"/>
    </font>
    <font>
      <b/>
      <u/>
      <sz val="12"/>
      <name val="Arial"/>
      <family val="2"/>
    </font>
    <font>
      <vertAlign val="superscript"/>
      <sz val="8"/>
      <name val="Arial"/>
      <family val="2"/>
    </font>
    <font>
      <sz val="10"/>
      <name val="Arial"/>
      <family val="2"/>
    </font>
    <font>
      <b/>
      <sz val="11"/>
      <color theme="1"/>
      <name val="Calibri"/>
      <family val="2"/>
      <scheme val="minor"/>
    </font>
    <font>
      <b/>
      <sz val="18"/>
      <color theme="1"/>
      <name val="Arial"/>
      <family val="2"/>
    </font>
    <font>
      <sz val="12"/>
      <color theme="1"/>
      <name val="Calibri"/>
      <family val="2"/>
      <scheme val="minor"/>
    </font>
    <font>
      <sz val="12"/>
      <name val="Calibri"/>
      <family val="2"/>
      <scheme val="minor"/>
    </font>
    <font>
      <b/>
      <sz val="8"/>
      <color rgb="FF000000"/>
      <name val="Arial"/>
      <family val="2"/>
    </font>
    <font>
      <b/>
      <sz val="14"/>
      <color rgb="FFFF0000"/>
      <name val="Arial"/>
      <family val="2"/>
    </font>
    <font>
      <sz val="14"/>
      <color theme="0"/>
      <name val="Arial"/>
      <family val="2"/>
    </font>
    <font>
      <sz val="9"/>
      <color theme="0"/>
      <name val="Arial"/>
      <family val="2"/>
    </font>
    <font>
      <sz val="8"/>
      <color theme="0"/>
      <name val="Arial"/>
      <family val="2"/>
    </font>
  </fonts>
  <fills count="7">
    <fill>
      <patternFill patternType="none"/>
    </fill>
    <fill>
      <patternFill patternType="gray125"/>
    </fill>
    <fill>
      <patternFill patternType="solid">
        <fgColor indexed="22"/>
        <bgColor indexed="64"/>
      </patternFill>
    </fill>
    <fill>
      <patternFill patternType="solid">
        <fgColor indexed="44"/>
        <bgColor indexed="64"/>
      </patternFill>
    </fill>
    <fill>
      <patternFill patternType="solid">
        <fgColor indexed="45"/>
        <bgColor indexed="64"/>
      </patternFill>
    </fill>
    <fill>
      <patternFill patternType="solid">
        <fgColor theme="0" tint="-0.249977111117893"/>
        <bgColor indexed="64"/>
      </patternFill>
    </fill>
    <fill>
      <patternFill patternType="solid">
        <fgColor rgb="FFFFFF00"/>
        <bgColor indexed="64"/>
      </patternFill>
    </fill>
  </fills>
  <borders count="24">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10"/>
      </left>
      <right/>
      <top style="medium">
        <color indexed="10"/>
      </top>
      <bottom style="medium">
        <color indexed="10"/>
      </bottom>
      <diagonal/>
    </border>
    <border>
      <left/>
      <right/>
      <top style="medium">
        <color indexed="10"/>
      </top>
      <bottom style="medium">
        <color indexed="10"/>
      </bottom>
      <diagonal/>
    </border>
    <border>
      <left/>
      <right style="medium">
        <color indexed="10"/>
      </right>
      <top style="medium">
        <color indexed="10"/>
      </top>
      <bottom style="medium">
        <color indexed="10"/>
      </bottom>
      <diagonal/>
    </border>
    <border>
      <left style="thin">
        <color indexed="64"/>
      </left>
      <right style="thin">
        <color indexed="64"/>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thin">
        <color indexed="64"/>
      </right>
      <top/>
      <bottom/>
      <diagonal/>
    </border>
    <border>
      <left style="thin">
        <color indexed="64"/>
      </left>
      <right style="thin">
        <color indexed="64"/>
      </right>
      <top/>
      <bottom/>
      <diagonal/>
    </border>
    <border>
      <left style="double">
        <color indexed="64"/>
      </left>
      <right style="double">
        <color indexed="64"/>
      </right>
      <top style="double">
        <color indexed="64"/>
      </top>
      <bottom style="double">
        <color indexed="64"/>
      </bottom>
      <diagonal/>
    </border>
    <border>
      <left/>
      <right/>
      <top style="thin">
        <color indexed="64"/>
      </top>
      <bottom style="thin">
        <color indexed="64"/>
      </bottom>
      <diagonal/>
    </border>
    <border>
      <left style="double">
        <color indexed="64"/>
      </left>
      <right style="thin">
        <color indexed="64"/>
      </right>
      <top style="thin">
        <color indexed="64"/>
      </top>
      <bottom/>
      <diagonal/>
    </border>
    <border>
      <left style="double">
        <color indexed="64"/>
      </left>
      <right style="thin">
        <color indexed="64"/>
      </right>
      <top/>
      <bottom style="thin">
        <color indexed="64"/>
      </bottom>
      <diagonal/>
    </border>
    <border>
      <left style="double">
        <color indexed="64"/>
      </left>
      <right style="double">
        <color indexed="64"/>
      </right>
      <top style="thin">
        <color indexed="64"/>
      </top>
      <bottom style="thin">
        <color indexed="64"/>
      </bottom>
      <diagonal/>
    </border>
    <border>
      <left style="double">
        <color indexed="64"/>
      </left>
      <right/>
      <top style="thin">
        <color indexed="64"/>
      </top>
      <bottom style="thin">
        <color indexed="64"/>
      </bottom>
      <diagonal/>
    </border>
    <border>
      <left/>
      <right style="double">
        <color indexed="64"/>
      </right>
      <top style="thin">
        <color indexed="64"/>
      </top>
      <bottom style="thin">
        <color indexed="64"/>
      </bottom>
      <diagonal/>
    </border>
    <border>
      <left style="double">
        <color indexed="64"/>
      </left>
      <right style="double">
        <color indexed="64"/>
      </right>
      <top style="thin">
        <color indexed="64"/>
      </top>
      <bottom/>
      <diagonal/>
    </border>
    <border>
      <left style="double">
        <color indexed="64"/>
      </left>
      <right style="double">
        <color indexed="64"/>
      </right>
      <top/>
      <bottom style="thin">
        <color indexed="64"/>
      </bottom>
      <diagonal/>
    </border>
  </borders>
  <cellStyleXfs count="5">
    <xf numFmtId="0" fontId="0" fillId="0" borderId="0"/>
    <xf numFmtId="43" fontId="1" fillId="0" borderId="0" applyFont="0" applyFill="0" applyBorder="0" applyAlignment="0" applyProtection="0"/>
    <xf numFmtId="0" fontId="9" fillId="0" borderId="0"/>
    <xf numFmtId="0" fontId="15" fillId="0" borderId="0"/>
    <xf numFmtId="0" fontId="1" fillId="0" borderId="0"/>
  </cellStyleXfs>
  <cellXfs count="192">
    <xf numFmtId="0" fontId="0" fillId="0" borderId="0" xfId="0"/>
    <xf numFmtId="0" fontId="2" fillId="0" borderId="0" xfId="0" applyFont="1"/>
    <xf numFmtId="0" fontId="2" fillId="0" borderId="1" xfId="0" applyFont="1" applyBorder="1" applyAlignment="1">
      <alignment horizontal="center" vertical="center" wrapText="1"/>
    </xf>
    <xf numFmtId="0" fontId="2" fillId="0" borderId="0" xfId="0" applyFont="1" applyAlignment="1">
      <alignment horizontal="center" vertical="center"/>
    </xf>
    <xf numFmtId="49" fontId="2" fillId="0" borderId="0" xfId="0" applyNumberFormat="1" applyFont="1"/>
    <xf numFmtId="164" fontId="2" fillId="0" borderId="0" xfId="0" applyNumberFormat="1" applyFont="1"/>
    <xf numFmtId="0" fontId="2" fillId="0" borderId="2" xfId="0" applyFont="1" applyBorder="1" applyAlignment="1">
      <alignment horizontal="center" vertical="center" wrapText="1"/>
    </xf>
    <xf numFmtId="167" fontId="2" fillId="0" borderId="1" xfId="0" applyNumberFormat="1" applyFont="1" applyBorder="1" applyAlignment="1">
      <alignment horizontal="center"/>
    </xf>
    <xf numFmtId="0" fontId="2" fillId="0" borderId="1" xfId="0" applyFont="1" applyBorder="1"/>
    <xf numFmtId="0" fontId="6" fillId="0" borderId="0" xfId="0" applyFont="1"/>
    <xf numFmtId="0" fontId="5" fillId="0" borderId="0" xfId="0" applyFont="1"/>
    <xf numFmtId="0" fontId="7" fillId="0" borderId="0" xfId="0" applyFont="1"/>
    <xf numFmtId="0" fontId="2" fillId="0" borderId="0" xfId="0" quotePrefix="1" applyFont="1"/>
    <xf numFmtId="0" fontId="8" fillId="0" borderId="0" xfId="0" applyFont="1"/>
    <xf numFmtId="0" fontId="7" fillId="0" borderId="0" xfId="0" quotePrefix="1" applyFont="1"/>
    <xf numFmtId="0" fontId="10" fillId="0" borderId="0" xfId="0" applyFont="1"/>
    <xf numFmtId="49" fontId="10" fillId="0" borderId="0" xfId="0" applyNumberFormat="1" applyFont="1"/>
    <xf numFmtId="1" fontId="10" fillId="0" borderId="0" xfId="0" applyNumberFormat="1" applyFont="1"/>
    <xf numFmtId="1" fontId="2" fillId="0" borderId="0" xfId="0" applyNumberFormat="1" applyFont="1"/>
    <xf numFmtId="166" fontId="2" fillId="0" borderId="1" xfId="0" applyNumberFormat="1" applyFont="1" applyBorder="1"/>
    <xf numFmtId="11" fontId="2" fillId="0" borderId="1" xfId="0" applyNumberFormat="1" applyFont="1" applyBorder="1"/>
    <xf numFmtId="0" fontId="2" fillId="0" borderId="1" xfId="0" applyNumberFormat="1" applyFont="1" applyBorder="1"/>
    <xf numFmtId="49" fontId="10" fillId="0" borderId="0" xfId="0" applyNumberFormat="1" applyFont="1" applyFill="1"/>
    <xf numFmtId="49" fontId="10" fillId="0" borderId="0" xfId="0" applyNumberFormat="1" applyFont="1" applyFill="1" applyAlignment="1">
      <alignment horizontal="left"/>
    </xf>
    <xf numFmtId="49" fontId="10" fillId="0" borderId="0" xfId="0" applyNumberFormat="1" applyFont="1" applyAlignment="1">
      <alignment horizontal="center"/>
    </xf>
    <xf numFmtId="49" fontId="2" fillId="0" borderId="0" xfId="0" applyNumberFormat="1" applyFont="1" applyAlignment="1">
      <alignment horizontal="center"/>
    </xf>
    <xf numFmtId="49" fontId="10" fillId="0" borderId="0" xfId="0" applyNumberFormat="1" applyFont="1" applyAlignment="1">
      <alignment horizontal="left"/>
    </xf>
    <xf numFmtId="164" fontId="2" fillId="0" borderId="0" xfId="1" applyNumberFormat="1" applyFont="1"/>
    <xf numFmtId="0" fontId="0" fillId="0" borderId="0" xfId="0" applyFill="1" applyBorder="1"/>
    <xf numFmtId="0" fontId="2" fillId="0" borderId="1" xfId="0" applyNumberFormat="1" applyFont="1" applyBorder="1" applyAlignment="1">
      <alignment horizontal="center" vertical="center"/>
    </xf>
    <xf numFmtId="1" fontId="2" fillId="0" borderId="3" xfId="0" applyNumberFormat="1" applyFont="1" applyBorder="1" applyAlignment="1">
      <alignment horizontal="center" vertical="center"/>
    </xf>
    <xf numFmtId="1" fontId="2" fillId="0" borderId="1" xfId="0" applyNumberFormat="1" applyFont="1" applyBorder="1" applyAlignment="1">
      <alignment horizontal="center" vertical="center"/>
    </xf>
    <xf numFmtId="1" fontId="2" fillId="0" borderId="5" xfId="0" applyNumberFormat="1" applyFont="1" applyBorder="1" applyAlignment="1">
      <alignment horizontal="center" vertical="center"/>
    </xf>
    <xf numFmtId="49" fontId="2" fillId="0" borderId="3" xfId="0" applyNumberFormat="1" applyFont="1" applyBorder="1" applyAlignment="1">
      <alignment horizontal="center" vertical="center"/>
    </xf>
    <xf numFmtId="49" fontId="2" fillId="0" borderId="1" xfId="0" applyNumberFormat="1" applyFont="1" applyBorder="1" applyAlignment="1">
      <alignment horizontal="center" vertical="center"/>
    </xf>
    <xf numFmtId="49" fontId="2" fillId="0" borderId="4" xfId="0" applyNumberFormat="1" applyFont="1" applyBorder="1" applyAlignment="1">
      <alignment horizontal="center" vertical="center"/>
    </xf>
    <xf numFmtId="168" fontId="2" fillId="0" borderId="2" xfId="0" applyNumberFormat="1" applyFont="1" applyBorder="1" applyAlignment="1">
      <alignment horizontal="center" vertical="center"/>
    </xf>
    <xf numFmtId="49" fontId="2" fillId="0" borderId="5" xfId="0" applyNumberFormat="1" applyFont="1" applyBorder="1" applyAlignment="1">
      <alignment horizontal="center" vertical="center"/>
    </xf>
    <xf numFmtId="0" fontId="2" fillId="0" borderId="1" xfId="0" applyFont="1" applyBorder="1" applyAlignment="1">
      <alignment horizontal="center" vertical="center"/>
    </xf>
    <xf numFmtId="0" fontId="2" fillId="0" borderId="4" xfId="0" applyFont="1" applyBorder="1" applyAlignment="1">
      <alignment horizontal="center" vertical="center"/>
    </xf>
    <xf numFmtId="164" fontId="2" fillId="0" borderId="2" xfId="1" applyNumberFormat="1" applyFont="1" applyBorder="1" applyAlignment="1">
      <alignment horizontal="center" vertical="center"/>
    </xf>
    <xf numFmtId="164" fontId="2" fillId="0" borderId="1" xfId="0" applyNumberFormat="1" applyFont="1" applyBorder="1" applyAlignment="1">
      <alignment horizontal="center" vertical="center"/>
    </xf>
    <xf numFmtId="164" fontId="2" fillId="0" borderId="2" xfId="1" applyNumberFormat="1" applyFont="1" applyFill="1" applyBorder="1" applyAlignment="1">
      <alignment horizontal="center" vertical="center"/>
    </xf>
    <xf numFmtId="164" fontId="2" fillId="0" borderId="1" xfId="0" applyNumberFormat="1" applyFont="1" applyFill="1" applyBorder="1" applyAlignment="1">
      <alignment horizontal="center" vertical="center"/>
    </xf>
    <xf numFmtId="49" fontId="2" fillId="0" borderId="2" xfId="0" applyNumberFormat="1" applyFont="1" applyBorder="1" applyAlignment="1">
      <alignment horizontal="center" vertical="center"/>
    </xf>
    <xf numFmtId="49" fontId="2" fillId="0" borderId="1" xfId="2" applyNumberFormat="1" applyFont="1" applyBorder="1" applyAlignment="1">
      <alignment horizontal="left" vertical="center"/>
    </xf>
    <xf numFmtId="0" fontId="2" fillId="0" borderId="3" xfId="0" applyFont="1" applyBorder="1" applyAlignment="1">
      <alignment horizontal="right" vertical="center"/>
    </xf>
    <xf numFmtId="0" fontId="7" fillId="0" borderId="6" xfId="0" applyFont="1" applyBorder="1"/>
    <xf numFmtId="0" fontId="0" fillId="0" borderId="7" xfId="0" applyBorder="1"/>
    <xf numFmtId="0" fontId="0" fillId="0" borderId="8" xfId="0" applyBorder="1"/>
    <xf numFmtId="0" fontId="2" fillId="2" borderId="9" xfId="2" applyFont="1" applyFill="1" applyBorder="1" applyAlignment="1">
      <alignment horizontal="center"/>
    </xf>
    <xf numFmtId="0" fontId="2" fillId="2" borderId="9" xfId="2" applyFont="1" applyFill="1" applyBorder="1"/>
    <xf numFmtId="0" fontId="2" fillId="2" borderId="10" xfId="2" applyFont="1" applyFill="1" applyBorder="1" applyAlignment="1">
      <alignment horizontal="center"/>
    </xf>
    <xf numFmtId="0" fontId="2" fillId="0" borderId="10" xfId="2" applyFont="1" applyFill="1" applyBorder="1" applyAlignment="1">
      <alignment horizontal="center"/>
    </xf>
    <xf numFmtId="0" fontId="2" fillId="2" borderId="11" xfId="2" applyFont="1" applyFill="1" applyBorder="1" applyAlignment="1">
      <alignment horizontal="center"/>
    </xf>
    <xf numFmtId="0" fontId="2" fillId="2" borderId="11" xfId="2" applyFont="1" applyFill="1" applyBorder="1"/>
    <xf numFmtId="0" fontId="2" fillId="2" borderId="12" xfId="2" applyFont="1" applyFill="1" applyBorder="1" applyAlignment="1">
      <alignment horizontal="center"/>
    </xf>
    <xf numFmtId="0" fontId="2" fillId="0" borderId="13" xfId="2" applyFont="1" applyFill="1" applyBorder="1" applyAlignment="1">
      <alignment horizontal="center"/>
    </xf>
    <xf numFmtId="0" fontId="2" fillId="0" borderId="1" xfId="2" applyFont="1" applyBorder="1" applyAlignment="1">
      <alignment horizontal="center"/>
    </xf>
    <xf numFmtId="0" fontId="2" fillId="3" borderId="1" xfId="2" applyFont="1" applyFill="1" applyBorder="1" applyAlignment="1">
      <alignment horizontal="center"/>
    </xf>
    <xf numFmtId="0" fontId="2" fillId="0" borderId="1" xfId="2" applyFont="1" applyBorder="1"/>
    <xf numFmtId="0" fontId="2" fillId="0" borderId="14" xfId="2" applyFont="1" applyFill="1" applyBorder="1" applyAlignment="1">
      <alignment horizontal="center"/>
    </xf>
    <xf numFmtId="166" fontId="2" fillId="3" borderId="1" xfId="2" applyNumberFormat="1" applyFont="1" applyFill="1" applyBorder="1" applyAlignment="1">
      <alignment horizontal="center"/>
    </xf>
    <xf numFmtId="2" fontId="2" fillId="0" borderId="1" xfId="2" applyNumberFormat="1" applyFont="1" applyBorder="1" applyAlignment="1">
      <alignment horizontal="center"/>
    </xf>
    <xf numFmtId="2" fontId="2" fillId="3" borderId="1" xfId="2" applyNumberFormat="1" applyFont="1" applyFill="1" applyBorder="1" applyAlignment="1">
      <alignment horizontal="center"/>
    </xf>
    <xf numFmtId="165" fontId="2" fillId="0" borderId="1" xfId="2" applyNumberFormat="1" applyFont="1" applyBorder="1" applyAlignment="1">
      <alignment horizontal="center"/>
    </xf>
    <xf numFmtId="166" fontId="2" fillId="0" borderId="1" xfId="2" applyNumberFormat="1" applyFont="1" applyBorder="1" applyAlignment="1">
      <alignment horizontal="center"/>
    </xf>
    <xf numFmtId="0" fontId="5" fillId="0" borderId="1" xfId="2" applyFont="1" applyBorder="1" applyAlignment="1">
      <alignment horizontal="center"/>
    </xf>
    <xf numFmtId="1" fontId="2" fillId="0" borderId="1" xfId="2" applyNumberFormat="1" applyFont="1" applyBorder="1" applyAlignment="1">
      <alignment horizontal="right"/>
    </xf>
    <xf numFmtId="1" fontId="2" fillId="0" borderId="1" xfId="2" applyNumberFormat="1" applyFont="1" applyBorder="1" applyAlignment="1">
      <alignment horizontal="center"/>
    </xf>
    <xf numFmtId="0" fontId="11" fillId="0" borderId="1" xfId="0" applyFont="1" applyBorder="1" applyAlignment="1">
      <alignment horizontal="center"/>
    </xf>
    <xf numFmtId="0" fontId="11" fillId="3" borderId="1" xfId="0" applyFont="1" applyFill="1" applyBorder="1" applyAlignment="1">
      <alignment horizontal="center"/>
    </xf>
    <xf numFmtId="0" fontId="0" fillId="3" borderId="0" xfId="0" applyFill="1"/>
    <xf numFmtId="0" fontId="2" fillId="0" borderId="2" xfId="0" applyFont="1" applyBorder="1" applyAlignment="1">
      <alignment horizontal="centerContinuous" vertical="center" wrapText="1"/>
    </xf>
    <xf numFmtId="0" fontId="2" fillId="0" borderId="1" xfId="0" applyFont="1" applyBorder="1" applyAlignment="1">
      <alignment horizontal="centerContinuous" vertical="center" wrapText="1"/>
    </xf>
    <xf numFmtId="0" fontId="6" fillId="0" borderId="0" xfId="0" applyFont="1" applyBorder="1"/>
    <xf numFmtId="49" fontId="10" fillId="0" borderId="0" xfId="0" applyNumberFormat="1" applyFont="1" applyBorder="1" applyAlignment="1">
      <alignment horizontal="center"/>
    </xf>
    <xf numFmtId="49" fontId="10" fillId="0" borderId="0" xfId="0" applyNumberFormat="1" applyFont="1" applyBorder="1"/>
    <xf numFmtId="0" fontId="2" fillId="0" borderId="0" xfId="0" applyFont="1" applyBorder="1"/>
    <xf numFmtId="0" fontId="0" fillId="0" borderId="0" xfId="0" applyBorder="1"/>
    <xf numFmtId="0" fontId="13" fillId="0" borderId="0" xfId="0" applyFont="1" applyBorder="1"/>
    <xf numFmtId="0" fontId="2" fillId="0" borderId="3" xfId="0" applyFont="1" applyBorder="1" applyAlignment="1">
      <alignment horizontal="center" vertical="center"/>
    </xf>
    <xf numFmtId="164" fontId="2" fillId="0" borderId="1" xfId="0" applyNumberFormat="1" applyFont="1" applyBorder="1"/>
    <xf numFmtId="20" fontId="2" fillId="0" borderId="1" xfId="0" applyNumberFormat="1" applyFont="1" applyFill="1" applyBorder="1" applyAlignment="1">
      <alignment horizontal="center" vertical="center" wrapText="1"/>
    </xf>
    <xf numFmtId="1" fontId="2" fillId="0" borderId="1" xfId="0" applyNumberFormat="1" applyFont="1" applyFill="1" applyBorder="1" applyAlignment="1">
      <alignment horizontal="center" vertical="center"/>
    </xf>
    <xf numFmtId="0" fontId="2" fillId="0" borderId="1" xfId="0" applyFont="1" applyBorder="1" applyAlignment="1">
      <alignment horizontal="centerContinuous" vertical="center"/>
    </xf>
    <xf numFmtId="0" fontId="2" fillId="0" borderId="16" xfId="0" applyFont="1" applyBorder="1" applyAlignment="1">
      <alignment horizontal="centerContinuous" vertical="center"/>
    </xf>
    <xf numFmtId="164" fontId="2" fillId="0" borderId="1" xfId="0" applyNumberFormat="1" applyFont="1" applyBorder="1" applyAlignment="1">
      <alignment horizontal="center" vertical="center" wrapText="1"/>
    </xf>
    <xf numFmtId="0" fontId="5" fillId="2" borderId="1" xfId="0" applyFont="1" applyFill="1" applyBorder="1" applyAlignment="1">
      <alignment horizontal="center" vertical="center"/>
    </xf>
    <xf numFmtId="14" fontId="2" fillId="0" borderId="1" xfId="0" applyNumberFormat="1" applyFont="1" applyBorder="1" applyAlignment="1">
      <alignment horizontal="center" vertical="center"/>
    </xf>
    <xf numFmtId="14" fontId="2" fillId="0" borderId="1" xfId="0" applyNumberFormat="1" applyFont="1" applyBorder="1" applyAlignment="1">
      <alignment horizontal="center" vertical="center" wrapText="1"/>
    </xf>
    <xf numFmtId="14" fontId="2" fillId="0" borderId="1" xfId="0" applyNumberFormat="1" applyFont="1" applyFill="1" applyBorder="1" applyAlignment="1">
      <alignment horizontal="center" vertical="center"/>
    </xf>
    <xf numFmtId="14" fontId="2" fillId="0" borderId="1" xfId="0" applyNumberFormat="1" applyFont="1" applyFill="1" applyBorder="1" applyAlignment="1">
      <alignment horizontal="center" vertical="center" wrapText="1"/>
    </xf>
    <xf numFmtId="0" fontId="0" fillId="0" borderId="0" xfId="0" applyAlignment="1">
      <alignment horizontal="center" vertical="center"/>
    </xf>
    <xf numFmtId="49" fontId="17" fillId="0" borderId="0" xfId="0" applyNumberFormat="1" applyFont="1" applyAlignment="1">
      <alignment horizontal="left" vertical="center"/>
    </xf>
    <xf numFmtId="0" fontId="0" fillId="0" borderId="0" xfId="0" applyAlignment="1">
      <alignment horizontal="center" vertical="center" wrapText="1"/>
    </xf>
    <xf numFmtId="0" fontId="16" fillId="5" borderId="1" xfId="0" applyFont="1" applyFill="1" applyBorder="1" applyAlignment="1">
      <alignment horizontal="center" vertical="center" wrapText="1"/>
    </xf>
    <xf numFmtId="0" fontId="16" fillId="5" borderId="1" xfId="0" applyFont="1" applyFill="1" applyBorder="1" applyAlignment="1">
      <alignment horizontal="center" vertical="center"/>
    </xf>
    <xf numFmtId="0" fontId="18" fillId="0" borderId="1" xfId="0" applyFont="1" applyBorder="1" applyAlignment="1">
      <alignment horizontal="center" vertical="center"/>
    </xf>
    <xf numFmtId="1" fontId="18" fillId="0" borderId="1" xfId="0" applyNumberFormat="1" applyFont="1" applyBorder="1" applyAlignment="1">
      <alignment horizontal="center" vertical="center"/>
    </xf>
    <xf numFmtId="49" fontId="18" fillId="0" borderId="1" xfId="0" applyNumberFormat="1" applyFont="1" applyBorder="1" applyAlignment="1">
      <alignment horizontal="center" vertical="center"/>
    </xf>
    <xf numFmtId="0" fontId="19" fillId="0" borderId="1" xfId="3" applyFont="1" applyBorder="1" applyAlignment="1">
      <alignment horizontal="center" vertical="center" wrapText="1"/>
    </xf>
    <xf numFmtId="49" fontId="0" fillId="0" borderId="1" xfId="0" applyNumberFormat="1" applyBorder="1" applyAlignment="1">
      <alignment horizontal="center" vertical="center"/>
    </xf>
    <xf numFmtId="49" fontId="18" fillId="0" borderId="1" xfId="0" applyNumberFormat="1" applyFont="1" applyBorder="1" applyAlignment="1">
      <alignment horizontal="center" vertical="center" wrapText="1"/>
    </xf>
    <xf numFmtId="0" fontId="18" fillId="0" borderId="1" xfId="0" applyFont="1" applyBorder="1" applyAlignment="1">
      <alignment horizontal="center" vertical="center" wrapText="1"/>
    </xf>
    <xf numFmtId="0" fontId="18" fillId="0" borderId="1" xfId="0" applyFont="1" applyBorder="1" applyAlignment="1">
      <alignment vertical="center"/>
    </xf>
    <xf numFmtId="0" fontId="18" fillId="0" borderId="1" xfId="0" applyFont="1" applyBorder="1" applyAlignment="1">
      <alignment vertical="center" wrapText="1"/>
    </xf>
    <xf numFmtId="1" fontId="18" fillId="0" borderId="1" xfId="0" applyNumberFormat="1" applyFont="1" applyBorder="1" applyAlignment="1">
      <alignment vertical="center"/>
    </xf>
    <xf numFmtId="49" fontId="18" fillId="0" borderId="1" xfId="0" applyNumberFormat="1" applyFont="1" applyBorder="1" applyAlignment="1">
      <alignment vertical="center"/>
    </xf>
    <xf numFmtId="49" fontId="18" fillId="0" borderId="1" xfId="0" applyNumberFormat="1" applyFont="1" applyBorder="1" applyAlignment="1">
      <alignment vertical="center" wrapText="1"/>
    </xf>
    <xf numFmtId="0" fontId="18" fillId="0" borderId="1" xfId="0" applyNumberFormat="1" applyFont="1" applyBorder="1" applyAlignment="1">
      <alignment vertical="center"/>
    </xf>
    <xf numFmtId="49" fontId="19" fillId="0" borderId="1" xfId="3" applyNumberFormat="1" applyFont="1" applyFill="1" applyBorder="1" applyAlignment="1">
      <alignment horizontal="center" vertical="center" wrapText="1"/>
    </xf>
    <xf numFmtId="0" fontId="18" fillId="0" borderId="1" xfId="0" applyFont="1" applyFill="1" applyBorder="1" applyAlignment="1">
      <alignment vertical="center"/>
    </xf>
    <xf numFmtId="0" fontId="18" fillId="0" borderId="1" xfId="0" applyFont="1" applyFill="1" applyBorder="1" applyAlignment="1">
      <alignment horizontal="center" vertical="center"/>
    </xf>
    <xf numFmtId="1" fontId="18" fillId="0" borderId="1" xfId="0" applyNumberFormat="1" applyFont="1" applyFill="1" applyBorder="1" applyAlignment="1">
      <alignment vertical="center"/>
    </xf>
    <xf numFmtId="1" fontId="18" fillId="0" borderId="1" xfId="0" applyNumberFormat="1" applyFont="1" applyFill="1" applyBorder="1" applyAlignment="1">
      <alignment horizontal="center" vertical="center"/>
    </xf>
    <xf numFmtId="49" fontId="18" fillId="0" borderId="1" xfId="0" applyNumberFormat="1" applyFont="1" applyFill="1" applyBorder="1" applyAlignment="1">
      <alignment vertical="center"/>
    </xf>
    <xf numFmtId="49" fontId="18" fillId="0" borderId="1" xfId="0" applyNumberFormat="1" applyFont="1" applyFill="1" applyBorder="1" applyAlignment="1">
      <alignment horizontal="center" vertical="center"/>
    </xf>
    <xf numFmtId="0" fontId="18" fillId="0" borderId="1" xfId="0" applyNumberFormat="1" applyFont="1" applyFill="1" applyBorder="1" applyAlignment="1">
      <alignment vertical="center"/>
    </xf>
    <xf numFmtId="49" fontId="0" fillId="0" borderId="1" xfId="0" applyNumberFormat="1" applyFill="1" applyBorder="1" applyAlignment="1">
      <alignment horizontal="center" vertical="center"/>
    </xf>
    <xf numFmtId="49" fontId="0" fillId="0" borderId="1" xfId="0" applyNumberFormat="1" applyFill="1" applyBorder="1" applyAlignment="1">
      <alignment horizontal="center" vertical="center" wrapText="1"/>
    </xf>
    <xf numFmtId="0" fontId="18" fillId="0" borderId="1" xfId="0" applyFont="1" applyFill="1" applyBorder="1" applyAlignment="1">
      <alignment horizontal="center" vertical="center" wrapText="1"/>
    </xf>
    <xf numFmtId="0" fontId="2" fillId="0" borderId="1" xfId="2" applyFont="1" applyFill="1" applyBorder="1" applyAlignment="1">
      <alignment horizontal="center" vertical="center"/>
    </xf>
    <xf numFmtId="0" fontId="0" fillId="0" borderId="1" xfId="0" applyBorder="1" applyAlignment="1">
      <alignment horizontal="center" vertical="center"/>
    </xf>
    <xf numFmtId="169" fontId="2" fillId="0" borderId="0" xfId="0" applyNumberFormat="1" applyFont="1"/>
    <xf numFmtId="0" fontId="10" fillId="0" borderId="0" xfId="4" applyFont="1"/>
    <xf numFmtId="49" fontId="10" fillId="0" borderId="0" xfId="4" applyNumberFormat="1" applyFont="1"/>
    <xf numFmtId="1" fontId="10" fillId="0" borderId="0" xfId="4" applyNumberFormat="1" applyFont="1"/>
    <xf numFmtId="49" fontId="10" fillId="0" borderId="0" xfId="4" applyNumberFormat="1" applyFont="1" applyAlignment="1">
      <alignment horizontal="right"/>
    </xf>
    <xf numFmtId="0" fontId="1" fillId="0" borderId="0" xfId="4"/>
    <xf numFmtId="0" fontId="10" fillId="0" borderId="0" xfId="4" applyNumberFormat="1" applyFont="1" applyAlignment="1">
      <alignment horizontal="left"/>
    </xf>
    <xf numFmtId="0" fontId="2" fillId="0" borderId="0" xfId="4" applyFont="1"/>
    <xf numFmtId="1" fontId="2" fillId="0" borderId="0" xfId="4" applyNumberFormat="1" applyFont="1"/>
    <xf numFmtId="49" fontId="2" fillId="0" borderId="3" xfId="4" applyNumberFormat="1" applyFont="1" applyBorder="1" applyAlignment="1">
      <alignment horizontal="center" vertical="center" wrapText="1"/>
    </xf>
    <xf numFmtId="49" fontId="2" fillId="0" borderId="4" xfId="4" applyNumberFormat="1" applyFont="1" applyBorder="1" applyAlignment="1">
      <alignment horizontal="center" vertical="center" wrapText="1"/>
    </xf>
    <xf numFmtId="0" fontId="2" fillId="0" borderId="1" xfId="4" applyNumberFormat="1" applyFont="1" applyBorder="1" applyAlignment="1">
      <alignment horizontal="center" vertical="center"/>
    </xf>
    <xf numFmtId="0" fontId="2" fillId="0" borderId="5" xfId="4" applyNumberFormat="1" applyFont="1" applyBorder="1" applyAlignment="1">
      <alignment horizontal="center" vertical="center"/>
    </xf>
    <xf numFmtId="0" fontId="2" fillId="0" borderId="3" xfId="4" applyNumberFormat="1" applyFont="1" applyBorder="1" applyAlignment="1">
      <alignment horizontal="center" vertical="center"/>
    </xf>
    <xf numFmtId="0" fontId="2" fillId="0" borderId="4" xfId="4" applyNumberFormat="1" applyFont="1" applyBorder="1" applyAlignment="1">
      <alignment horizontal="center" vertical="center"/>
    </xf>
    <xf numFmtId="1" fontId="2" fillId="0" borderId="3" xfId="4" applyNumberFormat="1" applyFont="1" applyBorder="1" applyAlignment="1">
      <alignment horizontal="center" vertical="center"/>
    </xf>
    <xf numFmtId="167" fontId="2" fillId="0" borderId="4" xfId="4" applyNumberFormat="1" applyFont="1" applyBorder="1" applyAlignment="1">
      <alignment horizontal="center" vertical="center"/>
    </xf>
    <xf numFmtId="1" fontId="2" fillId="0" borderId="4" xfId="4" applyNumberFormat="1" applyFont="1" applyBorder="1" applyAlignment="1">
      <alignment horizontal="center" vertical="center"/>
    </xf>
    <xf numFmtId="0" fontId="1" fillId="0" borderId="0" xfId="4" applyNumberFormat="1"/>
    <xf numFmtId="49" fontId="2" fillId="0" borderId="0" xfId="4" applyNumberFormat="1" applyFont="1"/>
    <xf numFmtId="0" fontId="2" fillId="0" borderId="16" xfId="4" applyNumberFormat="1" applyFont="1" applyBorder="1" applyAlignment="1">
      <alignment horizontal="center" vertical="center"/>
    </xf>
    <xf numFmtId="0" fontId="2" fillId="0" borderId="4" xfId="0" applyFont="1" applyFill="1" applyBorder="1" applyAlignment="1">
      <alignment horizontal="center" vertical="center"/>
    </xf>
    <xf numFmtId="167" fontId="2" fillId="0" borderId="1" xfId="0" applyNumberFormat="1" applyFont="1" applyFill="1" applyBorder="1" applyAlignment="1">
      <alignment horizontal="center"/>
    </xf>
    <xf numFmtId="0" fontId="0" fillId="6" borderId="0" xfId="0" applyFill="1" applyBorder="1"/>
    <xf numFmtId="49" fontId="10" fillId="6" borderId="0" xfId="0" applyNumberFormat="1" applyFont="1" applyFill="1" applyBorder="1"/>
    <xf numFmtId="49" fontId="12" fillId="6" borderId="15" xfId="0" applyNumberFormat="1" applyFont="1" applyFill="1" applyBorder="1" applyAlignment="1">
      <alignment horizontal="center"/>
    </xf>
    <xf numFmtId="0" fontId="10" fillId="6" borderId="0" xfId="0" applyFont="1" applyFill="1" applyBorder="1" applyAlignment="1">
      <alignment horizontal="centerContinuous"/>
    </xf>
    <xf numFmtId="49" fontId="12" fillId="6" borderId="0" xfId="0" applyNumberFormat="1" applyFont="1" applyFill="1" applyBorder="1" applyAlignment="1">
      <alignment horizontal="centerContinuous"/>
    </xf>
    <xf numFmtId="0" fontId="21" fillId="0" borderId="0" xfId="0" applyFont="1"/>
    <xf numFmtId="0" fontId="22" fillId="0" borderId="0" xfId="0" applyFont="1"/>
    <xf numFmtId="1" fontId="2" fillId="0" borderId="1" xfId="0" applyNumberFormat="1" applyFont="1" applyBorder="1"/>
    <xf numFmtId="0" fontId="2" fillId="0" borderId="1" xfId="0" applyFont="1" applyBorder="1" applyAlignment="1">
      <alignment horizontal="center"/>
    </xf>
    <xf numFmtId="0" fontId="2" fillId="3" borderId="1" xfId="0" applyFont="1" applyFill="1" applyBorder="1" applyAlignment="1">
      <alignment horizontal="center"/>
    </xf>
    <xf numFmtId="0" fontId="23" fillId="0" borderId="0" xfId="0" applyFont="1"/>
    <xf numFmtId="0" fontId="24" fillId="0" borderId="0" xfId="0" applyFont="1"/>
    <xf numFmtId="0" fontId="2" fillId="0" borderId="1" xfId="0" applyFont="1" applyBorder="1" applyAlignment="1">
      <alignment horizontal="center" vertical="center" wrapText="1"/>
    </xf>
    <xf numFmtId="1" fontId="2" fillId="0" borderId="1" xfId="0" applyNumberFormat="1" applyFont="1" applyBorder="1" applyAlignment="1">
      <alignment horizontal="center" vertical="center" wrapText="1"/>
    </xf>
    <xf numFmtId="0" fontId="2" fillId="0" borderId="17" xfId="0" applyFont="1" applyBorder="1" applyAlignment="1">
      <alignment horizontal="center" vertical="center" wrapText="1"/>
    </xf>
    <xf numFmtId="0" fontId="2" fillId="0" borderId="18" xfId="0" applyFont="1" applyBorder="1" applyAlignment="1">
      <alignment horizontal="center" vertical="center" wrapText="1"/>
    </xf>
    <xf numFmtId="0" fontId="2" fillId="0" borderId="3" xfId="0" applyFont="1" applyBorder="1" applyAlignment="1">
      <alignment horizontal="center" vertical="center" wrapText="1"/>
    </xf>
    <xf numFmtId="0" fontId="2" fillId="0" borderId="4" xfId="0" applyFont="1" applyBorder="1" applyAlignment="1">
      <alignment horizontal="center" vertical="center" wrapText="1"/>
    </xf>
    <xf numFmtId="49" fontId="2" fillId="0" borderId="5" xfId="0" applyNumberFormat="1" applyFont="1" applyBorder="1" applyAlignment="1">
      <alignment horizontal="center" vertical="center" wrapText="1"/>
    </xf>
    <xf numFmtId="49" fontId="2" fillId="0" borderId="16" xfId="0" applyNumberFormat="1" applyFont="1" applyBorder="1" applyAlignment="1">
      <alignment horizontal="center" vertical="center" wrapText="1"/>
    </xf>
    <xf numFmtId="49" fontId="4" fillId="0" borderId="2" xfId="0" applyNumberFormat="1" applyFont="1" applyBorder="1" applyAlignment="1">
      <alignment horizontal="center" vertical="center" wrapText="1"/>
    </xf>
    <xf numFmtId="49" fontId="4" fillId="0" borderId="5" xfId="0" applyNumberFormat="1" applyFont="1" applyBorder="1" applyAlignment="1">
      <alignment horizontal="center" vertical="center" wrapText="1"/>
    </xf>
    <xf numFmtId="49" fontId="2" fillId="0" borderId="1" xfId="0" applyNumberFormat="1" applyFont="1" applyBorder="1" applyAlignment="1">
      <alignment horizontal="center" vertical="center" wrapText="1"/>
    </xf>
    <xf numFmtId="49" fontId="2" fillId="0" borderId="4" xfId="0" applyNumberFormat="1" applyFont="1" applyBorder="1" applyAlignment="1">
      <alignment horizontal="center" vertical="center" wrapText="1"/>
    </xf>
    <xf numFmtId="49" fontId="2" fillId="0" borderId="3" xfId="0" applyNumberFormat="1" applyFont="1" applyBorder="1" applyAlignment="1">
      <alignment horizontal="center" vertical="center" wrapText="1"/>
    </xf>
    <xf numFmtId="49" fontId="2" fillId="0" borderId="2" xfId="0" applyNumberFormat="1" applyFont="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49" fontId="2" fillId="0" borderId="1" xfId="4" applyNumberFormat="1" applyFont="1" applyBorder="1" applyAlignment="1">
      <alignment horizontal="center" vertical="center" wrapText="1"/>
    </xf>
    <xf numFmtId="49" fontId="2" fillId="0" borderId="5" xfId="4" applyNumberFormat="1" applyFont="1" applyBorder="1" applyAlignment="1">
      <alignment horizontal="center" vertical="center" wrapText="1"/>
    </xf>
    <xf numFmtId="49" fontId="2" fillId="0" borderId="22" xfId="4" applyNumberFormat="1" applyFont="1" applyBorder="1" applyAlignment="1">
      <alignment horizontal="center" vertical="center" wrapText="1"/>
    </xf>
    <xf numFmtId="49" fontId="2" fillId="0" borderId="23" xfId="4" applyNumberFormat="1" applyFont="1" applyBorder="1" applyAlignment="1">
      <alignment horizontal="center" vertical="center" wrapText="1"/>
    </xf>
    <xf numFmtId="49" fontId="2" fillId="0" borderId="5" xfId="4" applyNumberFormat="1" applyFont="1" applyBorder="1" applyAlignment="1">
      <alignment horizontal="center" vertical="top" wrapText="1"/>
    </xf>
    <xf numFmtId="49" fontId="2" fillId="0" borderId="16" xfId="4" applyNumberFormat="1" applyFont="1" applyBorder="1" applyAlignment="1">
      <alignment horizontal="center" vertical="top" wrapText="1"/>
    </xf>
    <xf numFmtId="0" fontId="2" fillId="0" borderId="20" xfId="4" applyFont="1" applyBorder="1" applyAlignment="1">
      <alignment horizontal="center" vertical="top" wrapText="1"/>
    </xf>
    <xf numFmtId="0" fontId="2" fillId="0" borderId="16" xfId="4" applyFont="1" applyBorder="1" applyAlignment="1">
      <alignment horizontal="center" vertical="top" wrapText="1"/>
    </xf>
    <xf numFmtId="0" fontId="2" fillId="0" borderId="21" xfId="4" applyFont="1" applyBorder="1" applyAlignment="1">
      <alignment horizontal="center" vertical="top" wrapText="1"/>
    </xf>
    <xf numFmtId="0" fontId="2" fillId="0" borderId="19" xfId="4" applyFont="1" applyBorder="1" applyAlignment="1">
      <alignment horizontal="center" vertical="top" wrapText="1"/>
    </xf>
    <xf numFmtId="49" fontId="2" fillId="0" borderId="3" xfId="4" applyNumberFormat="1" applyFont="1" applyBorder="1" applyAlignment="1">
      <alignment horizontal="center" vertical="center" wrapText="1"/>
    </xf>
    <xf numFmtId="49" fontId="2" fillId="0" borderId="4" xfId="4" applyNumberFormat="1" applyFont="1" applyBorder="1" applyAlignment="1">
      <alignment horizontal="center" vertical="center" wrapText="1"/>
    </xf>
    <xf numFmtId="1" fontId="2" fillId="0" borderId="4" xfId="4" applyNumberFormat="1" applyFont="1" applyBorder="1" applyAlignment="1">
      <alignment horizontal="center" vertical="center" wrapText="1"/>
    </xf>
    <xf numFmtId="0" fontId="16" fillId="5" borderId="1" xfId="0" applyFont="1" applyFill="1" applyBorder="1" applyAlignment="1">
      <alignment horizontal="center" vertical="center"/>
    </xf>
    <xf numFmtId="0" fontId="16" fillId="5" borderId="1" xfId="0" applyFont="1" applyFill="1" applyBorder="1" applyAlignment="1">
      <alignment horizontal="center" vertical="center" wrapText="1"/>
    </xf>
    <xf numFmtId="0" fontId="16" fillId="5" borderId="9" xfId="0" applyFont="1" applyFill="1" applyBorder="1" applyAlignment="1">
      <alignment horizontal="center" vertical="center" wrapText="1"/>
    </xf>
    <xf numFmtId="0" fontId="16" fillId="5" borderId="11" xfId="0" applyFont="1" applyFill="1" applyBorder="1" applyAlignment="1">
      <alignment horizontal="center" vertical="center" wrapText="1"/>
    </xf>
  </cellXfs>
  <cellStyles count="5">
    <cellStyle name="Milliers" xfId="1" builtinId="3"/>
    <cellStyle name="Normal" xfId="0" builtinId="0"/>
    <cellStyle name="Normal 2" xfId="4" xr:uid="{00000000-0005-0000-0000-000002000000}"/>
    <cellStyle name="Normal 5" xfId="3" xr:uid="{00000000-0005-0000-0000-000003000000}"/>
    <cellStyle name="Normal_FICABLE" xfId="2" xr:uid="{00000000-0005-0000-0000-000004000000}"/>
  </cellStyles>
  <dxfs count="8">
    <dxf>
      <font>
        <b/>
        <i val="0"/>
        <color rgb="FFFF0000"/>
      </font>
    </dxf>
    <dxf>
      <fill>
        <patternFill patternType="lightUp"/>
      </fill>
    </dxf>
    <dxf>
      <fill>
        <patternFill patternType="lightUp"/>
      </fill>
    </dxf>
    <dxf>
      <font>
        <b/>
        <i val="0"/>
        <color rgb="FFFF0000"/>
      </font>
    </dxf>
    <dxf>
      <fill>
        <patternFill patternType="lightUp"/>
      </fill>
    </dxf>
    <dxf>
      <fill>
        <patternFill patternType="lightUp"/>
      </fill>
    </dxf>
    <dxf>
      <font>
        <color auto="1"/>
      </font>
      <fill>
        <patternFill patternType="lightUp"/>
      </fill>
    </dxf>
    <dxf>
      <fill>
        <patternFill>
          <bgColor theme="9" tint="0.3999450666829432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jpeg"/><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485775</xdr:colOff>
          <xdr:row>4</xdr:row>
          <xdr:rowOff>152400</xdr:rowOff>
        </xdr:from>
        <xdr:to>
          <xdr:col>11</xdr:col>
          <xdr:colOff>361950</xdr:colOff>
          <xdr:row>8</xdr:row>
          <xdr:rowOff>85725</xdr:rowOff>
        </xdr:to>
        <xdr:sp macro="" textlink="">
          <xdr:nvSpPr>
            <xdr:cNvPr id="6151" name="Button 7" hidden="1">
              <a:extLst>
                <a:ext uri="{63B3BB69-23CF-44E3-9099-C40C66FF867C}">
                  <a14:compatExt spid="_x0000_s6151"/>
                </a:ext>
                <a:ext uri="{FF2B5EF4-FFF2-40B4-BE49-F238E27FC236}">
                  <a16:creationId xmlns:a16="http://schemas.microsoft.com/office/drawing/2014/main" id="{00000000-0008-0000-0000-0000071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800" b="1" i="0" u="none" strike="noStrike" baseline="0">
                  <a:solidFill>
                    <a:srgbClr val="000000"/>
                  </a:solidFill>
                  <a:latin typeface="Arial"/>
                  <a:cs typeface="Arial"/>
                </a:rPr>
                <a:t>Afficher la réglementation Sur les incertitudes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476250</xdr:colOff>
          <xdr:row>10</xdr:row>
          <xdr:rowOff>9525</xdr:rowOff>
        </xdr:from>
        <xdr:to>
          <xdr:col>11</xdr:col>
          <xdr:colOff>352425</xdr:colOff>
          <xdr:row>14</xdr:row>
          <xdr:rowOff>104775</xdr:rowOff>
        </xdr:to>
        <xdr:sp macro="" textlink="">
          <xdr:nvSpPr>
            <xdr:cNvPr id="6152" name="Button 8" hidden="1">
              <a:extLst>
                <a:ext uri="{63B3BB69-23CF-44E3-9099-C40C66FF867C}">
                  <a14:compatExt spid="_x0000_s6152"/>
                </a:ext>
                <a:ext uri="{FF2B5EF4-FFF2-40B4-BE49-F238E27FC236}">
                  <a16:creationId xmlns:a16="http://schemas.microsoft.com/office/drawing/2014/main" id="{00000000-0008-0000-0000-0000081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800" b="1" i="0" u="none" strike="noStrike" baseline="0">
                  <a:solidFill>
                    <a:srgbClr val="000000"/>
                  </a:solidFill>
                  <a:latin typeface="Arial"/>
                  <a:cs typeface="Arial"/>
                </a:rPr>
                <a:t>Afficher les exemples de livrables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68036</xdr:rowOff>
    </xdr:from>
    <xdr:to>
      <xdr:col>15</xdr:col>
      <xdr:colOff>759962</xdr:colOff>
      <xdr:row>5</xdr:row>
      <xdr:rowOff>81642</xdr:rowOff>
    </xdr:to>
    <xdr:pic>
      <xdr:nvPicPr>
        <xdr:cNvPr id="2" name="Image 1" descr="Incertitude 1.JPG">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cstate="print"/>
        <a:stretch>
          <a:fillRect/>
        </a:stretch>
      </xdr:blipFill>
      <xdr:spPr>
        <a:xfrm>
          <a:off x="0" y="68036"/>
          <a:ext cx="12189962" cy="830035"/>
        </a:xfrm>
        <a:prstGeom prst="rect">
          <a:avLst/>
        </a:prstGeom>
      </xdr:spPr>
    </xdr:pic>
    <xdr:clientData/>
  </xdr:twoCellAnchor>
  <xdr:twoCellAnchor editAs="oneCell">
    <xdr:from>
      <xdr:col>0</xdr:col>
      <xdr:colOff>0</xdr:colOff>
      <xdr:row>7</xdr:row>
      <xdr:rowOff>322</xdr:rowOff>
    </xdr:from>
    <xdr:to>
      <xdr:col>15</xdr:col>
      <xdr:colOff>449036</xdr:colOff>
      <xdr:row>38</xdr:row>
      <xdr:rowOff>38106</xdr:rowOff>
    </xdr:to>
    <xdr:pic>
      <xdr:nvPicPr>
        <xdr:cNvPr id="3" name="Image 2" descr="Incertitude 2.JPG">
          <a:extLst>
            <a:ext uri="{FF2B5EF4-FFF2-40B4-BE49-F238E27FC236}">
              <a16:creationId xmlns:a16="http://schemas.microsoft.com/office/drawing/2014/main" id="{00000000-0008-0000-0100-000003000000}"/>
            </a:ext>
          </a:extLst>
        </xdr:cNvPr>
        <xdr:cNvPicPr>
          <a:picLocks noChangeAspect="1"/>
        </xdr:cNvPicPr>
      </xdr:nvPicPr>
      <xdr:blipFill>
        <a:blip xmlns:r="http://schemas.openxmlformats.org/officeDocument/2006/relationships" r:embed="rId2" cstate="print"/>
        <a:stretch>
          <a:fillRect/>
        </a:stretch>
      </xdr:blipFill>
      <xdr:spPr>
        <a:xfrm>
          <a:off x="0" y="1143322"/>
          <a:ext cx="11879036" cy="5099641"/>
        </a:xfrm>
        <a:prstGeom prst="rect">
          <a:avLst/>
        </a:prstGeom>
      </xdr:spPr>
    </xdr:pic>
    <xdr:clientData/>
  </xdr:twoCellAnchor>
  <xdr:twoCellAnchor editAs="oneCell">
    <xdr:from>
      <xdr:col>16</xdr:col>
      <xdr:colOff>326569</xdr:colOff>
      <xdr:row>4</xdr:row>
      <xdr:rowOff>27212</xdr:rowOff>
    </xdr:from>
    <xdr:to>
      <xdr:col>26</xdr:col>
      <xdr:colOff>761998</xdr:colOff>
      <xdr:row>61</xdr:row>
      <xdr:rowOff>98747</xdr:rowOff>
    </xdr:to>
    <xdr:pic>
      <xdr:nvPicPr>
        <xdr:cNvPr id="5" name="Image 4" descr="Iref.JPG">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3" cstate="print"/>
        <a:stretch>
          <a:fillRect/>
        </a:stretch>
      </xdr:blipFill>
      <xdr:spPr>
        <a:xfrm>
          <a:off x="12518569" y="680355"/>
          <a:ext cx="8055429" cy="9378821"/>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22</xdr:col>
      <xdr:colOff>390525</xdr:colOff>
      <xdr:row>0</xdr:row>
      <xdr:rowOff>66675</xdr:rowOff>
    </xdr:from>
    <xdr:to>
      <xdr:col>24</xdr:col>
      <xdr:colOff>533400</xdr:colOff>
      <xdr:row>6</xdr:row>
      <xdr:rowOff>104775</xdr:rowOff>
    </xdr:to>
    <xdr:pic>
      <xdr:nvPicPr>
        <xdr:cNvPr id="1078" name="Image 2" descr="ENGIE_ineo_gradient_BLUE_RGB.png">
          <a:extLst>
            <a:ext uri="{FF2B5EF4-FFF2-40B4-BE49-F238E27FC236}">
              <a16:creationId xmlns:a16="http://schemas.microsoft.com/office/drawing/2014/main" id="{00000000-0008-0000-0300-000036040000}"/>
            </a:ext>
          </a:extLst>
        </xdr:cNvPr>
        <xdr:cNvPicPr>
          <a:picLocks noChangeAspect="1"/>
        </xdr:cNvPicPr>
      </xdr:nvPicPr>
      <xdr:blipFill>
        <a:blip xmlns:r="http://schemas.openxmlformats.org/officeDocument/2006/relationships" r:embed="rId1" cstate="print"/>
        <a:srcRect/>
        <a:stretch>
          <a:fillRect/>
        </a:stretch>
      </xdr:blipFill>
      <xdr:spPr bwMode="auto">
        <a:xfrm>
          <a:off x="11401425" y="66675"/>
          <a:ext cx="1743075" cy="1066800"/>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xdr:from>
          <xdr:col>3</xdr:col>
          <xdr:colOff>19050</xdr:colOff>
          <xdr:row>2</xdr:row>
          <xdr:rowOff>57150</xdr:rowOff>
        </xdr:from>
        <xdr:to>
          <xdr:col>5</xdr:col>
          <xdr:colOff>247650</xdr:colOff>
          <xdr:row>5</xdr:row>
          <xdr:rowOff>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300-000001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800" b="1" i="0" u="none" strike="noStrike" baseline="0">
                  <a:solidFill>
                    <a:srgbClr val="000000"/>
                  </a:solidFill>
                  <a:latin typeface="Arial"/>
                  <a:cs typeface="Arial"/>
                </a:rPr>
                <a:t>Calcul température d'équilibre</a:t>
              </a:r>
            </a:p>
          </xdr:txBody>
        </xdr:sp>
        <xdr:clientData fPrintsWithSheet="0"/>
      </xdr:twoCellAnchor>
    </mc:Choice>
    <mc:Fallback/>
  </mc:AlternateContent>
  <xdr:twoCellAnchor>
    <xdr:from>
      <xdr:col>27</xdr:col>
      <xdr:colOff>120317</xdr:colOff>
      <xdr:row>0</xdr:row>
      <xdr:rowOff>220580</xdr:rowOff>
    </xdr:from>
    <xdr:to>
      <xdr:col>29</xdr:col>
      <xdr:colOff>421106</xdr:colOff>
      <xdr:row>4</xdr:row>
      <xdr:rowOff>130343</xdr:rowOff>
    </xdr:to>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14708606" y="220580"/>
          <a:ext cx="2977816" cy="651710"/>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2000">
              <a:solidFill>
                <a:sysClr val="windowText" lastClr="000000"/>
              </a:solidFill>
            </a:rPr>
            <a:t>NE PAS AJOUTER DE LIGNE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11</xdr:col>
      <xdr:colOff>657225</xdr:colOff>
      <xdr:row>0</xdr:row>
      <xdr:rowOff>190500</xdr:rowOff>
    </xdr:from>
    <xdr:to>
      <xdr:col>15</xdr:col>
      <xdr:colOff>587041</xdr:colOff>
      <xdr:row>3</xdr:row>
      <xdr:rowOff>156410</xdr:rowOff>
    </xdr:to>
    <xdr:sp macro="" textlink="">
      <xdr:nvSpPr>
        <xdr:cNvPr id="2" name="ZoneTexte 1">
          <a:extLst>
            <a:ext uri="{FF2B5EF4-FFF2-40B4-BE49-F238E27FC236}">
              <a16:creationId xmlns:a16="http://schemas.microsoft.com/office/drawing/2014/main" id="{00000000-0008-0000-0400-000002000000}"/>
            </a:ext>
          </a:extLst>
        </xdr:cNvPr>
        <xdr:cNvSpPr txBox="1"/>
      </xdr:nvSpPr>
      <xdr:spPr>
        <a:xfrm>
          <a:off x="11420475" y="190500"/>
          <a:ext cx="2977816" cy="651710"/>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2000">
              <a:solidFill>
                <a:sysClr val="windowText" lastClr="000000"/>
              </a:solidFill>
            </a:rPr>
            <a:t>NE PAS AJOUTER DE LIGNE</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26</xdr:col>
      <xdr:colOff>30079</xdr:colOff>
      <xdr:row>0</xdr:row>
      <xdr:rowOff>160421</xdr:rowOff>
    </xdr:from>
    <xdr:to>
      <xdr:col>30</xdr:col>
      <xdr:colOff>481263</xdr:colOff>
      <xdr:row>4</xdr:row>
      <xdr:rowOff>70184</xdr:rowOff>
    </xdr:to>
    <xdr:sp macro="" textlink="">
      <xdr:nvSpPr>
        <xdr:cNvPr id="4" name="ZoneTexte 3">
          <a:extLst>
            <a:ext uri="{FF2B5EF4-FFF2-40B4-BE49-F238E27FC236}">
              <a16:creationId xmlns:a16="http://schemas.microsoft.com/office/drawing/2014/main" id="{00000000-0008-0000-0500-000004000000}"/>
            </a:ext>
          </a:extLst>
        </xdr:cNvPr>
        <xdr:cNvSpPr txBox="1"/>
      </xdr:nvSpPr>
      <xdr:spPr>
        <a:xfrm>
          <a:off x="15440526" y="160421"/>
          <a:ext cx="2977816" cy="651710"/>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2000">
              <a:solidFill>
                <a:sysClr val="windowText" lastClr="000000"/>
              </a:solidFill>
            </a:rPr>
            <a:t>NE PAS AJOUTER DE LIGNE</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11</xdr:col>
      <xdr:colOff>542925</xdr:colOff>
      <xdr:row>1</xdr:row>
      <xdr:rowOff>9525</xdr:rowOff>
    </xdr:from>
    <xdr:to>
      <xdr:col>15</xdr:col>
      <xdr:colOff>472741</xdr:colOff>
      <xdr:row>4</xdr:row>
      <xdr:rowOff>42110</xdr:rowOff>
    </xdr:to>
    <xdr:sp macro="" textlink="">
      <xdr:nvSpPr>
        <xdr:cNvPr id="2" name="ZoneTexte 1">
          <a:extLst>
            <a:ext uri="{FF2B5EF4-FFF2-40B4-BE49-F238E27FC236}">
              <a16:creationId xmlns:a16="http://schemas.microsoft.com/office/drawing/2014/main" id="{00000000-0008-0000-0600-000002000000}"/>
            </a:ext>
          </a:extLst>
        </xdr:cNvPr>
        <xdr:cNvSpPr txBox="1"/>
      </xdr:nvSpPr>
      <xdr:spPr>
        <a:xfrm>
          <a:off x="11306175" y="238125"/>
          <a:ext cx="2977816" cy="651710"/>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2000">
              <a:solidFill>
                <a:sysClr val="windowText" lastClr="000000"/>
              </a:solidFill>
            </a:rPr>
            <a:t>N PAS AJOUTER DE LIGNE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ineorht.engie-ineo.fr/agences/etudes/SHAREPOINT%20-%20UTILITAIRES/Technique/D&#233;termination%20&#233;tat%20de%20base_v3.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truction"/>
      <sheetName val="Cables"/>
      <sheetName val="Element relatif aux mesures (P)"/>
      <sheetName val="Element relatif aux mesures (I)"/>
      <sheetName val="Déterminat° état de base (P)"/>
      <sheetName val="Déterminat° état de base (I)"/>
    </sheetNames>
    <sheetDataSet>
      <sheetData sheetId="0" refreshError="1"/>
      <sheetData sheetId="1">
        <row r="4">
          <cell r="B4" t="str">
            <v>ACIER 60</v>
          </cell>
        </row>
        <row r="5">
          <cell r="B5" t="str">
            <v>ASTER 1144</v>
          </cell>
        </row>
        <row r="6">
          <cell r="B6" t="str">
            <v>ASTER 117</v>
          </cell>
        </row>
        <row r="7">
          <cell r="B7" t="str">
            <v>ASTER 148</v>
          </cell>
        </row>
        <row r="8">
          <cell r="B8" t="str">
            <v>ASTER 1600</v>
          </cell>
        </row>
        <row r="9">
          <cell r="B9" t="str">
            <v>ASTER 181.6</v>
          </cell>
        </row>
        <row r="10">
          <cell r="B10" t="str">
            <v>ASTER 210</v>
          </cell>
        </row>
        <row r="11">
          <cell r="B11" t="str">
            <v>ASTER 228</v>
          </cell>
        </row>
        <row r="12">
          <cell r="B12" t="str">
            <v>ASTER 288</v>
          </cell>
        </row>
        <row r="13">
          <cell r="B13" t="str">
            <v>ASTER 34.4</v>
          </cell>
        </row>
        <row r="14">
          <cell r="B14" t="str">
            <v>ASTER 366</v>
          </cell>
        </row>
        <row r="15">
          <cell r="B15" t="str">
            <v>ASTER 475</v>
          </cell>
        </row>
        <row r="16">
          <cell r="B16" t="str">
            <v>ASTER 54.6</v>
          </cell>
        </row>
        <row r="17">
          <cell r="B17" t="str">
            <v>ASTER 570</v>
          </cell>
        </row>
        <row r="18">
          <cell r="B18" t="str">
            <v>ASTER 75.5</v>
          </cell>
        </row>
        <row r="19">
          <cell r="B19" t="str">
            <v>ASTER 851</v>
          </cell>
        </row>
        <row r="20">
          <cell r="B20" t="str">
            <v>CANNA 107.9</v>
          </cell>
        </row>
        <row r="21">
          <cell r="B21" t="str">
            <v>CANNA 116.2</v>
          </cell>
        </row>
        <row r="22">
          <cell r="B22" t="str">
            <v>CANNA 147.1</v>
          </cell>
        </row>
        <row r="23">
          <cell r="B23" t="str">
            <v>CANNA 181.6</v>
          </cell>
        </row>
        <row r="24">
          <cell r="B24" t="str">
            <v>CANNA 188.7</v>
          </cell>
        </row>
        <row r="25">
          <cell r="B25" t="str">
            <v>CANNA 210</v>
          </cell>
        </row>
        <row r="26">
          <cell r="B26" t="str">
            <v>CANNA 228</v>
          </cell>
        </row>
        <row r="27">
          <cell r="B27" t="str">
            <v>CANNA 238</v>
          </cell>
        </row>
        <row r="28">
          <cell r="B28" t="str">
            <v>CANNA 288</v>
          </cell>
        </row>
        <row r="29">
          <cell r="B29" t="str">
            <v>CANNA 294</v>
          </cell>
        </row>
        <row r="30">
          <cell r="B30" t="str">
            <v>CANNA 356</v>
          </cell>
        </row>
        <row r="31">
          <cell r="B31" t="str">
            <v>CANNA 366</v>
          </cell>
        </row>
        <row r="32">
          <cell r="B32" t="str">
            <v>CANNA 37.7</v>
          </cell>
        </row>
        <row r="33">
          <cell r="B33" t="str">
            <v>CANNA 398</v>
          </cell>
        </row>
        <row r="34">
          <cell r="B34" t="str">
            <v>CANNA 59.7</v>
          </cell>
        </row>
        <row r="35">
          <cell r="B35" t="str">
            <v>CANNA 68.6</v>
          </cell>
        </row>
        <row r="36">
          <cell r="B36" t="str">
            <v>CANNA 75.5</v>
          </cell>
        </row>
        <row r="37">
          <cell r="B37" t="str">
            <v>CROCUS 107.9</v>
          </cell>
        </row>
        <row r="38">
          <cell r="B38" t="str">
            <v>CROCUS 116.2</v>
          </cell>
        </row>
        <row r="39">
          <cell r="B39" t="str">
            <v>CROCUS 1185</v>
          </cell>
        </row>
        <row r="40">
          <cell r="B40" t="str">
            <v>CROCUS 1195</v>
          </cell>
        </row>
        <row r="41">
          <cell r="B41" t="str">
            <v>CROCUS 147.1</v>
          </cell>
        </row>
        <row r="42">
          <cell r="B42" t="str">
            <v>CROCUS 181.6</v>
          </cell>
        </row>
        <row r="43">
          <cell r="B43" t="str">
            <v>CROCUS 228</v>
          </cell>
        </row>
        <row r="44">
          <cell r="B44" t="str">
            <v>CROCUS 288</v>
          </cell>
        </row>
        <row r="45">
          <cell r="B45" t="str">
            <v>CROCUS 297</v>
          </cell>
        </row>
        <row r="46">
          <cell r="B46" t="str">
            <v>CROCUS 301</v>
          </cell>
        </row>
        <row r="47">
          <cell r="B47" t="str">
            <v>CROCUS 412</v>
          </cell>
        </row>
        <row r="48">
          <cell r="B48" t="str">
            <v>CROCUS 592</v>
          </cell>
        </row>
        <row r="49">
          <cell r="B49" t="str">
            <v>CROCUS 595</v>
          </cell>
        </row>
        <row r="50">
          <cell r="B50" t="str">
            <v>CROCUS 612</v>
          </cell>
        </row>
        <row r="51">
          <cell r="B51" t="str">
            <v>CROCUS 617</v>
          </cell>
        </row>
        <row r="52">
          <cell r="B52" t="str">
            <v>CROCUS 68.6</v>
          </cell>
        </row>
        <row r="53">
          <cell r="B53" t="str">
            <v>CROCUS 865</v>
          </cell>
        </row>
        <row r="54">
          <cell r="B54" t="str">
            <v>LANTANA 215</v>
          </cell>
        </row>
        <row r="55">
          <cell r="B55" t="str">
            <v>LIS 155</v>
          </cell>
        </row>
        <row r="56">
          <cell r="B56" t="str">
            <v>PASTEL 147.1</v>
          </cell>
        </row>
        <row r="57">
          <cell r="B57" t="str">
            <v>PASTEL 181.6</v>
          </cell>
        </row>
        <row r="58">
          <cell r="B58" t="str">
            <v>PASTEL 228</v>
          </cell>
        </row>
        <row r="59">
          <cell r="B59" t="str">
            <v>PASTEL 288</v>
          </cell>
        </row>
        <row r="60">
          <cell r="B60" t="str">
            <v>PASTEL 299</v>
          </cell>
        </row>
        <row r="61">
          <cell r="B61" t="str">
            <v>PASTEL 366</v>
          </cell>
        </row>
        <row r="62">
          <cell r="B62" t="str">
            <v>PASTEL 374</v>
          </cell>
        </row>
        <row r="63">
          <cell r="B63" t="str">
            <v>PASTEL 412</v>
          </cell>
        </row>
        <row r="64">
          <cell r="B64" t="str">
            <v>PASTEL 933</v>
          </cell>
        </row>
        <row r="65">
          <cell r="B65" t="str">
            <v>PETUNIA 595</v>
          </cell>
        </row>
        <row r="66">
          <cell r="B66" t="str">
            <v>PETUNIA 612</v>
          </cell>
        </row>
        <row r="67">
          <cell r="B67" t="str">
            <v>PETUNIA 865</v>
          </cell>
        </row>
        <row r="68">
          <cell r="B68" t="str">
            <v>PHLOX 116.2</v>
          </cell>
        </row>
        <row r="69">
          <cell r="B69" t="str">
            <v>PHLOX 147.1</v>
          </cell>
        </row>
        <row r="70">
          <cell r="B70" t="str">
            <v>PHLOX 181.6</v>
          </cell>
        </row>
        <row r="71">
          <cell r="B71" t="str">
            <v>PHLOX 228</v>
          </cell>
        </row>
        <row r="72">
          <cell r="B72" t="str">
            <v>PHLOX 288</v>
          </cell>
        </row>
        <row r="73">
          <cell r="B73" t="str">
            <v>PHLOX 376</v>
          </cell>
        </row>
        <row r="74">
          <cell r="B74" t="str">
            <v>PHLOX 475</v>
          </cell>
        </row>
        <row r="75">
          <cell r="B75" t="str">
            <v>PHLOX 52.4</v>
          </cell>
        </row>
        <row r="76">
          <cell r="B76" t="str">
            <v>PHLOX 59.7</v>
          </cell>
        </row>
        <row r="77">
          <cell r="B77" t="str">
            <v>PHLOX 75.5</v>
          </cell>
        </row>
        <row r="78">
          <cell r="B78" t="str">
            <v>PHLOX 94.1</v>
          </cell>
        </row>
        <row r="79">
          <cell r="B79" t="str">
            <v>POLYGONUM 1185</v>
          </cell>
        </row>
        <row r="80">
          <cell r="B80" t="str">
            <v>POLYGONUM 1195</v>
          </cell>
        </row>
        <row r="81">
          <cell r="B81" t="str">
            <v>THYM 107</v>
          </cell>
        </row>
        <row r="82">
          <cell r="B82" t="str">
            <v>THYM 157.4</v>
          </cell>
        </row>
        <row r="83">
          <cell r="B83" t="str">
            <v>THYM 268</v>
          </cell>
        </row>
        <row r="84">
          <cell r="B84" t="str">
            <v>93.2N/A+C/12+7-A</v>
          </cell>
        </row>
      </sheetData>
      <sheetData sheetId="2" refreshError="1"/>
      <sheetData sheetId="3">
        <row r="10">
          <cell r="N10"/>
        </row>
      </sheetData>
      <sheetData sheetId="4" refreshError="1"/>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2:H52"/>
  <sheetViews>
    <sheetView showGridLines="0" zoomScale="130" zoomScaleNormal="130" zoomScaleSheetLayoutView="100" workbookViewId="0">
      <selection activeCell="D49" sqref="A49:D49"/>
    </sheetView>
  </sheetViews>
  <sheetFormatPr baseColWidth="10" defaultRowHeight="12.75" x14ac:dyDescent="0.2"/>
  <cols>
    <col min="1" max="1" width="8.85546875" style="1" customWidth="1"/>
    <col min="2" max="2" width="11.42578125" style="1"/>
    <col min="4" max="4" width="27.42578125" customWidth="1"/>
    <col min="6" max="6" width="1.5703125" customWidth="1"/>
    <col min="7" max="7" width="12.85546875" customWidth="1"/>
    <col min="8" max="8" width="1.7109375" customWidth="1"/>
  </cols>
  <sheetData>
    <row r="2" spans="1:8" ht="15.75" x14ac:dyDescent="0.25">
      <c r="A2" s="9" t="s">
        <v>39</v>
      </c>
    </row>
    <row r="3" spans="1:8" ht="15.75" x14ac:dyDescent="0.25">
      <c r="A3" s="9"/>
    </row>
    <row r="4" spans="1:8" ht="16.5" thickBot="1" x14ac:dyDescent="0.3">
      <c r="A4" s="75"/>
      <c r="B4" s="78"/>
      <c r="C4" s="79"/>
      <c r="D4" s="79"/>
      <c r="E4" s="79"/>
      <c r="F4" s="147"/>
      <c r="G4" s="147"/>
      <c r="H4" s="147"/>
    </row>
    <row r="5" spans="1:8" ht="19.5" thickTop="1" thickBot="1" x14ac:dyDescent="0.3">
      <c r="A5" s="78"/>
      <c r="B5" s="80" t="s">
        <v>151</v>
      </c>
      <c r="C5" s="76"/>
      <c r="D5" s="76"/>
      <c r="E5" s="76"/>
      <c r="F5" s="148"/>
      <c r="G5" s="149" t="s">
        <v>149</v>
      </c>
      <c r="H5" s="150"/>
    </row>
    <row r="6" spans="1:8" ht="18.75" thickTop="1" x14ac:dyDescent="0.25">
      <c r="A6" s="75"/>
      <c r="B6" s="76"/>
      <c r="C6" s="76"/>
      <c r="D6" s="76"/>
      <c r="E6" s="77"/>
      <c r="F6" s="151"/>
      <c r="G6" s="148"/>
      <c r="H6" s="150"/>
    </row>
    <row r="7" spans="1:8" x14ac:dyDescent="0.2">
      <c r="A7" s="10"/>
    </row>
    <row r="8" spans="1:8" x14ac:dyDescent="0.2">
      <c r="A8" s="1" t="s">
        <v>43</v>
      </c>
    </row>
    <row r="9" spans="1:8" x14ac:dyDescent="0.2">
      <c r="A9" s="11"/>
    </row>
    <row r="10" spans="1:8" x14ac:dyDescent="0.2">
      <c r="A10" s="11"/>
    </row>
    <row r="11" spans="1:8" x14ac:dyDescent="0.2">
      <c r="A11" s="11" t="s">
        <v>152</v>
      </c>
    </row>
    <row r="12" spans="1:8" x14ac:dyDescent="0.2">
      <c r="A12" s="11" t="s">
        <v>153</v>
      </c>
    </row>
    <row r="13" spans="1:8" x14ac:dyDescent="0.2">
      <c r="A13" s="11"/>
    </row>
    <row r="14" spans="1:8" x14ac:dyDescent="0.2">
      <c r="A14" s="1" t="s">
        <v>44</v>
      </c>
    </row>
    <row r="15" spans="1:8" x14ac:dyDescent="0.2">
      <c r="A15" s="11"/>
      <c r="B15" s="12" t="s">
        <v>46</v>
      </c>
    </row>
    <row r="16" spans="1:8" x14ac:dyDescent="0.2">
      <c r="A16" s="11"/>
      <c r="B16" s="12" t="s">
        <v>54</v>
      </c>
    </row>
    <row r="17" spans="1:8" x14ac:dyDescent="0.2">
      <c r="A17" s="11"/>
      <c r="B17" s="14" t="s">
        <v>45</v>
      </c>
    </row>
    <row r="18" spans="1:8" x14ac:dyDescent="0.2">
      <c r="A18" s="11"/>
      <c r="B18" s="12" t="s">
        <v>59</v>
      </c>
    </row>
    <row r="19" spans="1:8" x14ac:dyDescent="0.2">
      <c r="B19" s="12" t="s">
        <v>50</v>
      </c>
    </row>
    <row r="20" spans="1:8" x14ac:dyDescent="0.2">
      <c r="B20" s="12" t="s">
        <v>144</v>
      </c>
    </row>
    <row r="21" spans="1:8" ht="13.5" thickBot="1" x14ac:dyDescent="0.25">
      <c r="B21" s="12" t="s">
        <v>52</v>
      </c>
    </row>
    <row r="22" spans="1:8" ht="13.5" thickBot="1" x14ac:dyDescent="0.25">
      <c r="B22" s="47" t="s">
        <v>147</v>
      </c>
      <c r="C22" s="48"/>
      <c r="D22" s="48"/>
      <c r="E22" s="48"/>
      <c r="F22" s="48"/>
      <c r="G22" s="48"/>
      <c r="H22" s="49"/>
    </row>
    <row r="23" spans="1:8" x14ac:dyDescent="0.2">
      <c r="B23" s="12" t="s">
        <v>60</v>
      </c>
    </row>
    <row r="24" spans="1:8" x14ac:dyDescent="0.2">
      <c r="B24" s="12" t="s">
        <v>53</v>
      </c>
    </row>
    <row r="25" spans="1:8" x14ac:dyDescent="0.2">
      <c r="B25" s="12" t="s">
        <v>61</v>
      </c>
    </row>
    <row r="26" spans="1:8" x14ac:dyDescent="0.2">
      <c r="B26" s="12" t="s">
        <v>244</v>
      </c>
    </row>
    <row r="27" spans="1:8" x14ac:dyDescent="0.2">
      <c r="B27" s="12" t="s">
        <v>245</v>
      </c>
    </row>
    <row r="28" spans="1:8" x14ac:dyDescent="0.2">
      <c r="A28" s="1" t="s">
        <v>55</v>
      </c>
      <c r="B28" s="12"/>
    </row>
    <row r="29" spans="1:8" x14ac:dyDescent="0.2">
      <c r="A29" s="1" t="s">
        <v>306</v>
      </c>
    </row>
    <row r="31" spans="1:8" x14ac:dyDescent="0.2">
      <c r="A31" s="1" t="s">
        <v>56</v>
      </c>
    </row>
    <row r="32" spans="1:8" x14ac:dyDescent="0.2">
      <c r="A32" s="1" t="s">
        <v>57</v>
      </c>
    </row>
    <row r="33" spans="1:4" x14ac:dyDescent="0.2">
      <c r="A33" s="1" t="s">
        <v>145</v>
      </c>
    </row>
    <row r="36" spans="1:4" x14ac:dyDescent="0.2">
      <c r="A36" s="88" t="s">
        <v>7</v>
      </c>
      <c r="B36" s="88" t="s">
        <v>37</v>
      </c>
      <c r="C36" s="88" t="s">
        <v>256</v>
      </c>
      <c r="D36" s="88" t="s">
        <v>247</v>
      </c>
    </row>
    <row r="37" spans="1:4" x14ac:dyDescent="0.2">
      <c r="A37" s="38"/>
      <c r="B37" s="38" t="s">
        <v>40</v>
      </c>
      <c r="C37" s="89" t="s">
        <v>41</v>
      </c>
      <c r="D37" s="89" t="s">
        <v>248</v>
      </c>
    </row>
    <row r="38" spans="1:4" x14ac:dyDescent="0.2">
      <c r="A38" s="38"/>
      <c r="B38" s="38" t="s">
        <v>42</v>
      </c>
      <c r="C38" s="89" t="s">
        <v>38</v>
      </c>
      <c r="D38" s="89" t="s">
        <v>249</v>
      </c>
    </row>
    <row r="39" spans="1:4" ht="45" x14ac:dyDescent="0.2">
      <c r="A39" s="89">
        <v>39106</v>
      </c>
      <c r="B39" s="38" t="s">
        <v>62</v>
      </c>
      <c r="C39" s="89" t="s">
        <v>38</v>
      </c>
      <c r="D39" s="90" t="s">
        <v>250</v>
      </c>
    </row>
    <row r="40" spans="1:4" ht="90" x14ac:dyDescent="0.2">
      <c r="A40" s="89">
        <v>39147</v>
      </c>
      <c r="B40" s="38" t="s">
        <v>63</v>
      </c>
      <c r="C40" s="89" t="s">
        <v>38</v>
      </c>
      <c r="D40" s="90" t="s">
        <v>255</v>
      </c>
    </row>
    <row r="41" spans="1:4" ht="33.75" x14ac:dyDescent="0.2">
      <c r="A41" s="89">
        <v>39148</v>
      </c>
      <c r="B41" s="38" t="s">
        <v>146</v>
      </c>
      <c r="C41" s="89" t="s">
        <v>38</v>
      </c>
      <c r="D41" s="90" t="s">
        <v>257</v>
      </c>
    </row>
    <row r="42" spans="1:4" x14ac:dyDescent="0.2">
      <c r="A42" s="89">
        <v>39191</v>
      </c>
      <c r="B42" s="38" t="s">
        <v>148</v>
      </c>
      <c r="C42" s="89" t="s">
        <v>38</v>
      </c>
      <c r="D42" s="90" t="s">
        <v>258</v>
      </c>
    </row>
    <row r="43" spans="1:4" ht="56.25" x14ac:dyDescent="0.2">
      <c r="A43" s="89">
        <v>39244</v>
      </c>
      <c r="B43" s="38" t="s">
        <v>154</v>
      </c>
      <c r="C43" s="89" t="s">
        <v>38</v>
      </c>
      <c r="D43" s="90" t="s">
        <v>251</v>
      </c>
    </row>
    <row r="44" spans="1:4" ht="22.5" x14ac:dyDescent="0.2">
      <c r="A44" s="89">
        <v>39275</v>
      </c>
      <c r="B44" s="38" t="s">
        <v>163</v>
      </c>
      <c r="C44" s="89" t="s">
        <v>38</v>
      </c>
      <c r="D44" s="90" t="s">
        <v>252</v>
      </c>
    </row>
    <row r="45" spans="1:4" x14ac:dyDescent="0.2">
      <c r="A45" s="89">
        <v>42131</v>
      </c>
      <c r="B45" s="38" t="s">
        <v>246</v>
      </c>
      <c r="C45" s="91" t="s">
        <v>253</v>
      </c>
      <c r="D45" s="92" t="s">
        <v>254</v>
      </c>
    </row>
    <row r="46" spans="1:4" ht="22.5" x14ac:dyDescent="0.2">
      <c r="A46" s="89">
        <v>42131</v>
      </c>
      <c r="B46" s="38" t="s">
        <v>259</v>
      </c>
      <c r="C46" s="91" t="s">
        <v>260</v>
      </c>
      <c r="D46" s="92" t="s">
        <v>261</v>
      </c>
    </row>
    <row r="47" spans="1:4" ht="33.75" x14ac:dyDescent="0.2">
      <c r="A47" s="89">
        <v>42746</v>
      </c>
      <c r="B47" s="38" t="s">
        <v>262</v>
      </c>
      <c r="C47" s="91" t="s">
        <v>260</v>
      </c>
      <c r="D47" s="92" t="s">
        <v>278</v>
      </c>
    </row>
    <row r="48" spans="1:4" ht="90" x14ac:dyDescent="0.2">
      <c r="A48" s="89">
        <v>43076</v>
      </c>
      <c r="B48" s="38" t="s">
        <v>292</v>
      </c>
      <c r="C48" s="91" t="s">
        <v>260</v>
      </c>
      <c r="D48" s="92" t="s">
        <v>293</v>
      </c>
    </row>
    <row r="49" spans="1:4" ht="90" x14ac:dyDescent="0.2">
      <c r="A49" s="89">
        <v>43853</v>
      </c>
      <c r="B49" s="38" t="s">
        <v>307</v>
      </c>
      <c r="C49" s="91" t="s">
        <v>308</v>
      </c>
      <c r="D49" s="92" t="s">
        <v>318</v>
      </c>
    </row>
    <row r="50" spans="1:4" x14ac:dyDescent="0.2">
      <c r="A50" s="12"/>
    </row>
    <row r="52" spans="1:4" x14ac:dyDescent="0.2">
      <c r="A52" s="13"/>
    </row>
  </sheetData>
  <phoneticPr fontId="0" type="noConversion"/>
  <conditionalFormatting sqref="G5">
    <cfRule type="expression" dxfId="7" priority="1" stopIfTrue="1">
      <formula>G5=""</formula>
    </cfRule>
  </conditionalFormatting>
  <dataValidations count="1">
    <dataValidation type="list" allowBlank="1" showInputMessage="1" showErrorMessage="1" sqref="G5 F6" xr:uid="{00000000-0002-0000-0000-000000000000}">
      <formula1>"Puissance, Intensité"</formula1>
    </dataValidation>
  </dataValidations>
  <pageMargins left="0.78740157480314965" right="0.78740157480314965" top="0.98425196850393704" bottom="0.98425196850393704" header="0.51181102362204722" footer="0.51181102362204722"/>
  <pageSetup paperSize="9" scale="85"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6151" r:id="rId4" name="Button 7">
              <controlPr defaultSize="0" print="0" autoFill="0" autoPict="0" macro="[0]!affich_regl">
                <anchor moveWithCells="1" sizeWithCells="1">
                  <from>
                    <xdr:col>8</xdr:col>
                    <xdr:colOff>485775</xdr:colOff>
                    <xdr:row>4</xdr:row>
                    <xdr:rowOff>152400</xdr:rowOff>
                  </from>
                  <to>
                    <xdr:col>11</xdr:col>
                    <xdr:colOff>361950</xdr:colOff>
                    <xdr:row>8</xdr:row>
                    <xdr:rowOff>85725</xdr:rowOff>
                  </to>
                </anchor>
              </controlPr>
            </control>
          </mc:Choice>
        </mc:AlternateContent>
        <mc:AlternateContent xmlns:mc="http://schemas.openxmlformats.org/markup-compatibility/2006">
          <mc:Choice Requires="x14">
            <control shapeId="6152" r:id="rId5" name="Button 8">
              <controlPr defaultSize="0" print="0" autoFill="0" autoPict="0" macro="[0]!affich_exempl">
                <anchor moveWithCells="1" sizeWithCells="1">
                  <from>
                    <xdr:col>8</xdr:col>
                    <xdr:colOff>476250</xdr:colOff>
                    <xdr:row>10</xdr:row>
                    <xdr:rowOff>9525</xdr:rowOff>
                  </from>
                  <to>
                    <xdr:col>11</xdr:col>
                    <xdr:colOff>352425</xdr:colOff>
                    <xdr:row>14</xdr:row>
                    <xdr:rowOff>104775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9"/>
  <dimension ref="A1"/>
  <sheetViews>
    <sheetView zoomScale="70" zoomScaleNormal="70" workbookViewId="0">
      <selection activeCell="Q1" sqref="Q1"/>
    </sheetView>
  </sheetViews>
  <sheetFormatPr baseColWidth="10" defaultRowHeight="12.75" x14ac:dyDescent="0.2"/>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U91"/>
  <sheetViews>
    <sheetView workbookViewId="0">
      <selection activeCell="B88" sqref="B88"/>
    </sheetView>
  </sheetViews>
  <sheetFormatPr baseColWidth="10" defaultRowHeight="12.75" x14ac:dyDescent="0.2"/>
  <cols>
    <col min="1" max="1" width="6.28515625" customWidth="1"/>
    <col min="2" max="2" width="20.42578125" customWidth="1"/>
    <col min="3" max="3" width="14" bestFit="1" customWidth="1"/>
    <col min="4" max="4" width="14" customWidth="1"/>
    <col min="5" max="5" width="11.85546875" style="72" bestFit="1" customWidth="1"/>
    <col min="6" max="6" width="6.85546875" bestFit="1" customWidth="1"/>
    <col min="7" max="7" width="6.85546875" style="72" bestFit="1" customWidth="1"/>
    <col min="8" max="8" width="7.42578125" bestFit="1" customWidth="1"/>
    <col min="9" max="9" width="10.28515625" bestFit="1" customWidth="1"/>
    <col min="10" max="10" width="8.42578125" bestFit="1" customWidth="1"/>
    <col min="11" max="11" width="13.5703125" bestFit="1" customWidth="1"/>
    <col min="12" max="12" width="10.85546875" bestFit="1" customWidth="1"/>
    <col min="13" max="13" width="8" bestFit="1" customWidth="1"/>
    <col min="14" max="14" width="8" style="72" bestFit="1" customWidth="1"/>
    <col min="15" max="15" width="8" style="28" customWidth="1"/>
    <col min="16" max="16" width="4.42578125" bestFit="1" customWidth="1"/>
    <col min="17" max="17" width="10" bestFit="1" customWidth="1"/>
    <col min="18" max="18" width="8.5703125" bestFit="1" customWidth="1"/>
    <col min="19" max="19" width="11.85546875" customWidth="1"/>
  </cols>
  <sheetData>
    <row r="1" spans="1:21" x14ac:dyDescent="0.2">
      <c r="A1" s="50" t="s">
        <v>164</v>
      </c>
      <c r="B1" s="50" t="s">
        <v>165</v>
      </c>
      <c r="C1" s="50" t="s">
        <v>166</v>
      </c>
      <c r="D1" s="50"/>
      <c r="E1" s="50" t="s">
        <v>167</v>
      </c>
      <c r="F1" s="50" t="s">
        <v>168</v>
      </c>
      <c r="G1" s="50" t="s">
        <v>169</v>
      </c>
      <c r="H1" s="50" t="s">
        <v>170</v>
      </c>
      <c r="I1" s="50" t="s">
        <v>171</v>
      </c>
      <c r="J1" s="50" t="s">
        <v>172</v>
      </c>
      <c r="K1" s="51" t="s">
        <v>173</v>
      </c>
      <c r="L1" s="50" t="s">
        <v>174</v>
      </c>
      <c r="M1" s="50" t="s">
        <v>175</v>
      </c>
      <c r="N1" s="52" t="s">
        <v>176</v>
      </c>
      <c r="O1" s="53"/>
      <c r="P1" s="50" t="s">
        <v>177</v>
      </c>
      <c r="Q1" s="50" t="s">
        <v>178</v>
      </c>
      <c r="R1" s="50" t="s">
        <v>179</v>
      </c>
      <c r="S1" s="50" t="s">
        <v>180</v>
      </c>
      <c r="U1" s="50" t="s">
        <v>279</v>
      </c>
    </row>
    <row r="2" spans="1:21" x14ac:dyDescent="0.2">
      <c r="A2" s="54" t="s">
        <v>181</v>
      </c>
      <c r="B2" s="54" t="s">
        <v>182</v>
      </c>
      <c r="C2" s="54" t="s">
        <v>182</v>
      </c>
      <c r="D2" s="54"/>
      <c r="E2" s="54" t="s">
        <v>183</v>
      </c>
      <c r="F2" s="54" t="s">
        <v>184</v>
      </c>
      <c r="G2" s="54" t="s">
        <v>185</v>
      </c>
      <c r="H2" s="54" t="s">
        <v>186</v>
      </c>
      <c r="I2" s="54" t="s">
        <v>187</v>
      </c>
      <c r="J2" s="54" t="s">
        <v>188</v>
      </c>
      <c r="K2" s="55" t="s">
        <v>189</v>
      </c>
      <c r="L2" s="54" t="s">
        <v>190</v>
      </c>
      <c r="M2" s="54" t="s">
        <v>191</v>
      </c>
      <c r="N2" s="56" t="s">
        <v>192</v>
      </c>
      <c r="O2" s="57"/>
      <c r="P2" s="54"/>
      <c r="Q2" s="54" t="s">
        <v>193</v>
      </c>
      <c r="R2" s="54" t="s">
        <v>193</v>
      </c>
      <c r="S2" s="54" t="s">
        <v>194</v>
      </c>
      <c r="U2" s="54"/>
    </row>
    <row r="3" spans="1:21" x14ac:dyDescent="0.2">
      <c r="A3" s="58">
        <v>0</v>
      </c>
      <c r="B3" s="58">
        <v>0</v>
      </c>
      <c r="C3" s="58">
        <v>0</v>
      </c>
      <c r="D3" s="58"/>
      <c r="E3" s="59"/>
      <c r="F3" s="58">
        <v>0</v>
      </c>
      <c r="G3" s="59">
        <v>0</v>
      </c>
      <c r="H3" s="58">
        <v>0</v>
      </c>
      <c r="I3" s="60"/>
      <c r="J3" s="58">
        <v>0</v>
      </c>
      <c r="K3" s="60"/>
      <c r="L3" s="58">
        <v>0</v>
      </c>
      <c r="M3" s="58"/>
      <c r="N3" s="59"/>
      <c r="O3" s="61"/>
      <c r="P3" s="60"/>
      <c r="Q3" s="58">
        <v>0</v>
      </c>
      <c r="R3" s="58">
        <v>0</v>
      </c>
      <c r="S3" s="58">
        <f>E3/1000</f>
        <v>0</v>
      </c>
      <c r="U3" s="123"/>
    </row>
    <row r="4" spans="1:21" x14ac:dyDescent="0.2">
      <c r="A4" s="58">
        <f t="shared" ref="A4:A67" si="0">A3+1</f>
        <v>1</v>
      </c>
      <c r="B4" s="58" t="s">
        <v>64</v>
      </c>
      <c r="C4" s="58" t="s">
        <v>195</v>
      </c>
      <c r="D4" s="58" t="s">
        <v>196</v>
      </c>
      <c r="E4" s="62" t="s">
        <v>197</v>
      </c>
      <c r="F4" s="63">
        <v>60</v>
      </c>
      <c r="G4" s="64">
        <v>10</v>
      </c>
      <c r="H4" s="65">
        <v>0.495</v>
      </c>
      <c r="I4" s="60"/>
      <c r="J4" s="65">
        <v>8.1999999999999993</v>
      </c>
      <c r="K4" s="66" t="s">
        <v>197</v>
      </c>
      <c r="L4" s="58">
        <v>170</v>
      </c>
      <c r="M4" s="58">
        <v>11.5</v>
      </c>
      <c r="N4" s="59">
        <v>4.0299999999999997E-3</v>
      </c>
      <c r="O4" s="61"/>
      <c r="P4" s="60"/>
      <c r="Q4" s="58">
        <v>8340</v>
      </c>
      <c r="R4" s="58">
        <v>6170</v>
      </c>
      <c r="S4" s="66" t="s">
        <v>197</v>
      </c>
      <c r="U4" s="123"/>
    </row>
    <row r="5" spans="1:21" x14ac:dyDescent="0.2">
      <c r="A5" s="58">
        <f t="shared" si="0"/>
        <v>2</v>
      </c>
      <c r="B5" s="67" t="s">
        <v>65</v>
      </c>
      <c r="C5" s="58" t="s">
        <v>198</v>
      </c>
      <c r="D5" s="58" t="s">
        <v>199</v>
      </c>
      <c r="E5" s="62">
        <v>2.92E-2</v>
      </c>
      <c r="F5" s="63">
        <v>1143.51</v>
      </c>
      <c r="G5" s="64">
        <v>44</v>
      </c>
      <c r="H5" s="65">
        <v>3.1640000000000001</v>
      </c>
      <c r="I5" s="60">
        <v>3.2909999999999999</v>
      </c>
      <c r="J5" s="65">
        <v>2.77</v>
      </c>
      <c r="K5" s="60">
        <v>36020</v>
      </c>
      <c r="L5" s="58">
        <v>52.5</v>
      </c>
      <c r="M5" s="58">
        <v>23</v>
      </c>
      <c r="N5" s="59">
        <v>3.5999999999999999E-3</v>
      </c>
      <c r="O5" s="61"/>
      <c r="P5" s="60">
        <v>1.06</v>
      </c>
      <c r="Q5" s="58">
        <v>36200</v>
      </c>
      <c r="R5" s="58">
        <v>25380</v>
      </c>
      <c r="S5" s="58">
        <f t="shared" ref="S5:S33" si="1">E5/1000</f>
        <v>2.9200000000000002E-5</v>
      </c>
      <c r="U5" s="122">
        <v>1850</v>
      </c>
    </row>
    <row r="6" spans="1:21" x14ac:dyDescent="0.2">
      <c r="A6" s="58">
        <f t="shared" si="0"/>
        <v>3</v>
      </c>
      <c r="B6" s="58" t="s">
        <v>66</v>
      </c>
      <c r="C6" s="58" t="s">
        <v>200</v>
      </c>
      <c r="D6" s="58" t="s">
        <v>199</v>
      </c>
      <c r="E6" s="62" t="s">
        <v>197</v>
      </c>
      <c r="F6" s="63">
        <v>116.98</v>
      </c>
      <c r="G6" s="64">
        <v>14</v>
      </c>
      <c r="H6" s="65">
        <v>0.32200000000000001</v>
      </c>
      <c r="I6" s="60"/>
      <c r="J6" s="65">
        <v>2.7530000000000001</v>
      </c>
      <c r="K6" s="66" t="s">
        <v>197</v>
      </c>
      <c r="L6" s="58">
        <v>60</v>
      </c>
      <c r="M6" s="58">
        <v>23</v>
      </c>
      <c r="N6" s="59">
        <v>3.5999999999999999E-3</v>
      </c>
      <c r="O6" s="61"/>
      <c r="P6" s="60"/>
      <c r="Q6" s="58">
        <v>3765</v>
      </c>
      <c r="R6" s="58">
        <v>2510</v>
      </c>
      <c r="S6" s="66" t="s">
        <v>197</v>
      </c>
      <c r="U6" s="123">
        <v>380</v>
      </c>
    </row>
    <row r="7" spans="1:21" x14ac:dyDescent="0.2">
      <c r="A7" s="58">
        <f t="shared" si="0"/>
        <v>4</v>
      </c>
      <c r="B7" s="67" t="s">
        <v>67</v>
      </c>
      <c r="C7" s="58" t="s">
        <v>200</v>
      </c>
      <c r="D7" s="58" t="s">
        <v>199</v>
      </c>
      <c r="E7" s="62">
        <v>0.224</v>
      </c>
      <c r="F7" s="63">
        <v>148.01</v>
      </c>
      <c r="G7" s="64">
        <v>15.75</v>
      </c>
      <c r="H7" s="65">
        <v>0.40699999999999997</v>
      </c>
      <c r="I7" s="60">
        <v>0.41499999999999998</v>
      </c>
      <c r="J7" s="65">
        <v>2.75</v>
      </c>
      <c r="K7" s="60">
        <v>4810</v>
      </c>
      <c r="L7" s="58">
        <v>60</v>
      </c>
      <c r="M7" s="58">
        <v>23</v>
      </c>
      <c r="N7" s="59">
        <v>3.5999999999999999E-3</v>
      </c>
      <c r="O7" s="61"/>
      <c r="P7" s="60">
        <v>1.38</v>
      </c>
      <c r="Q7" s="58">
        <v>4765</v>
      </c>
      <c r="R7" s="58">
        <v>3335</v>
      </c>
      <c r="S7" s="58">
        <f>E7/1000</f>
        <v>2.24E-4</v>
      </c>
      <c r="U7" s="122">
        <v>480</v>
      </c>
    </row>
    <row r="8" spans="1:21" x14ac:dyDescent="0.2">
      <c r="A8" s="58">
        <f t="shared" si="0"/>
        <v>5</v>
      </c>
      <c r="B8" s="67" t="s">
        <v>68</v>
      </c>
      <c r="C8" s="58" t="s">
        <v>201</v>
      </c>
      <c r="D8" s="58" t="s">
        <v>199</v>
      </c>
      <c r="E8" s="62">
        <v>2.06E-2</v>
      </c>
      <c r="F8" s="63">
        <v>1595.9</v>
      </c>
      <c r="G8" s="64">
        <v>52</v>
      </c>
      <c r="H8" s="65">
        <v>4.4249999999999998</v>
      </c>
      <c r="I8" s="60">
        <v>4.5789999999999997</v>
      </c>
      <c r="J8" s="65">
        <v>2.78</v>
      </c>
      <c r="K8" s="60">
        <v>50270</v>
      </c>
      <c r="L8" s="58">
        <v>50.5</v>
      </c>
      <c r="M8" s="58">
        <v>23</v>
      </c>
      <c r="N8" s="59">
        <v>3.5999999999999999E-3</v>
      </c>
      <c r="O8" s="61"/>
      <c r="P8" s="60">
        <v>1.04</v>
      </c>
      <c r="Q8" s="58">
        <v>50640</v>
      </c>
      <c r="R8" s="58">
        <v>35450</v>
      </c>
      <c r="S8" s="58">
        <f t="shared" si="1"/>
        <v>2.0599999999999999E-5</v>
      </c>
      <c r="U8" s="122">
        <v>2220</v>
      </c>
    </row>
    <row r="9" spans="1:21" x14ac:dyDescent="0.2">
      <c r="A9" s="58">
        <f t="shared" si="0"/>
        <v>6</v>
      </c>
      <c r="B9" s="67" t="s">
        <v>69</v>
      </c>
      <c r="C9" s="58" t="s">
        <v>202</v>
      </c>
      <c r="D9" s="58" t="s">
        <v>199</v>
      </c>
      <c r="E9" s="62">
        <v>0.183</v>
      </c>
      <c r="F9" s="63">
        <v>181.62</v>
      </c>
      <c r="G9" s="64">
        <v>17.5</v>
      </c>
      <c r="H9" s="65">
        <v>0.5</v>
      </c>
      <c r="I9" s="60">
        <v>0.51700000000000002</v>
      </c>
      <c r="J9" s="65">
        <v>2.75</v>
      </c>
      <c r="K9" s="60">
        <v>5900</v>
      </c>
      <c r="L9" s="58">
        <v>57</v>
      </c>
      <c r="M9" s="58">
        <v>23</v>
      </c>
      <c r="N9" s="59">
        <v>3.5999999999999999E-3</v>
      </c>
      <c r="O9" s="61"/>
      <c r="P9" s="60">
        <v>1.32</v>
      </c>
      <c r="Q9" s="58">
        <v>5845</v>
      </c>
      <c r="R9" s="58">
        <v>4090</v>
      </c>
      <c r="S9" s="58">
        <f>E9/1000</f>
        <v>1.83E-4</v>
      </c>
      <c r="U9" s="122">
        <v>570</v>
      </c>
    </row>
    <row r="10" spans="1:21" x14ac:dyDescent="0.2">
      <c r="A10" s="58">
        <f t="shared" si="0"/>
        <v>7</v>
      </c>
      <c r="B10" s="58" t="s">
        <v>70</v>
      </c>
      <c r="C10" s="58" t="s">
        <v>202</v>
      </c>
      <c r="D10" s="58" t="s">
        <v>199</v>
      </c>
      <c r="E10" s="62" t="s">
        <v>197</v>
      </c>
      <c r="F10" s="63">
        <v>210</v>
      </c>
      <c r="G10" s="64">
        <v>19.600000000000001</v>
      </c>
      <c r="H10" s="65">
        <v>0.627</v>
      </c>
      <c r="I10" s="60"/>
      <c r="J10" s="65">
        <v>2.9860000000000002</v>
      </c>
      <c r="K10" s="66" t="s">
        <v>197</v>
      </c>
      <c r="L10" s="58">
        <v>60</v>
      </c>
      <c r="M10" s="58">
        <v>23</v>
      </c>
      <c r="N10" s="59">
        <v>3.5999999999999999E-3</v>
      </c>
      <c r="O10" s="61"/>
      <c r="P10" s="60"/>
      <c r="Q10" s="58">
        <v>7340</v>
      </c>
      <c r="R10" s="58">
        <v>5140</v>
      </c>
      <c r="S10" s="66" t="s">
        <v>197</v>
      </c>
      <c r="U10" s="123">
        <v>625</v>
      </c>
    </row>
    <row r="11" spans="1:21" x14ac:dyDescent="0.2">
      <c r="A11" s="58">
        <f t="shared" si="0"/>
        <v>8</v>
      </c>
      <c r="B11" s="67" t="s">
        <v>71</v>
      </c>
      <c r="C11" s="58" t="s">
        <v>202</v>
      </c>
      <c r="D11" s="58" t="s">
        <v>199</v>
      </c>
      <c r="E11" s="62">
        <v>0.14599999999999999</v>
      </c>
      <c r="F11" s="63">
        <v>227.83</v>
      </c>
      <c r="G11" s="64">
        <v>19.600000000000001</v>
      </c>
      <c r="H11" s="65">
        <v>0.627</v>
      </c>
      <c r="I11" s="60">
        <v>0.64800000000000002</v>
      </c>
      <c r="J11" s="65">
        <v>2.75</v>
      </c>
      <c r="K11" s="60">
        <v>7405</v>
      </c>
      <c r="L11" s="58">
        <v>57</v>
      </c>
      <c r="M11" s="58">
        <v>23</v>
      </c>
      <c r="N11" s="59">
        <v>3.5999999999999999E-3</v>
      </c>
      <c r="O11" s="61"/>
      <c r="P11" s="60">
        <v>1.26</v>
      </c>
      <c r="Q11" s="58">
        <v>7340</v>
      </c>
      <c r="R11" s="58">
        <v>5140</v>
      </c>
      <c r="S11" s="58">
        <f t="shared" si="1"/>
        <v>1.46E-4</v>
      </c>
      <c r="U11" s="122">
        <v>660</v>
      </c>
    </row>
    <row r="12" spans="1:21" x14ac:dyDescent="0.2">
      <c r="A12" s="58">
        <f t="shared" si="0"/>
        <v>9</v>
      </c>
      <c r="B12" s="67" t="s">
        <v>72</v>
      </c>
      <c r="C12" s="58" t="s">
        <v>202</v>
      </c>
      <c r="D12" s="58" t="s">
        <v>199</v>
      </c>
      <c r="E12" s="62">
        <v>0.115</v>
      </c>
      <c r="F12" s="63">
        <v>288.33999999999997</v>
      </c>
      <c r="G12" s="64">
        <v>22.05</v>
      </c>
      <c r="H12" s="65">
        <v>0.79400000000000004</v>
      </c>
      <c r="I12" s="60">
        <v>0.81899999999999995</v>
      </c>
      <c r="J12" s="65">
        <v>2.75</v>
      </c>
      <c r="K12" s="60">
        <v>9370</v>
      </c>
      <c r="L12" s="58">
        <v>57</v>
      </c>
      <c r="M12" s="58">
        <v>23</v>
      </c>
      <c r="N12" s="59">
        <v>3.5999999999999999E-3</v>
      </c>
      <c r="O12" s="61"/>
      <c r="P12" s="60">
        <v>1.21</v>
      </c>
      <c r="Q12" s="58">
        <v>9280</v>
      </c>
      <c r="R12" s="58">
        <v>6495</v>
      </c>
      <c r="S12" s="58">
        <f t="shared" si="1"/>
        <v>1.15E-4</v>
      </c>
      <c r="U12" s="122">
        <v>770</v>
      </c>
    </row>
    <row r="13" spans="1:21" x14ac:dyDescent="0.2">
      <c r="A13" s="58">
        <v>1</v>
      </c>
      <c r="B13" s="58" t="s">
        <v>73</v>
      </c>
      <c r="C13" s="58" t="s">
        <v>203</v>
      </c>
      <c r="D13" s="58" t="s">
        <v>199</v>
      </c>
      <c r="E13" s="62" t="s">
        <v>197</v>
      </c>
      <c r="F13" s="63">
        <v>34.36</v>
      </c>
      <c r="G13" s="64">
        <v>7.5</v>
      </c>
      <c r="H13" s="65">
        <v>9.4E-2</v>
      </c>
      <c r="I13" s="60"/>
      <c r="J13" s="65">
        <v>2.7360000000000002</v>
      </c>
      <c r="K13" s="66" t="s">
        <v>197</v>
      </c>
      <c r="L13" s="58">
        <v>60</v>
      </c>
      <c r="M13" s="58">
        <v>23</v>
      </c>
      <c r="N13" s="59">
        <v>3.5999999999999999E-3</v>
      </c>
      <c r="O13" s="61"/>
      <c r="P13" s="60"/>
      <c r="Q13" s="58">
        <v>1105</v>
      </c>
      <c r="R13" s="58">
        <v>735</v>
      </c>
      <c r="S13" s="66" t="s">
        <v>197</v>
      </c>
      <c r="U13" s="123"/>
    </row>
    <row r="14" spans="1:21" x14ac:dyDescent="0.2">
      <c r="A14" s="58">
        <f t="shared" si="0"/>
        <v>2</v>
      </c>
      <c r="B14" s="67" t="s">
        <v>74</v>
      </c>
      <c r="C14" s="58" t="s">
        <v>202</v>
      </c>
      <c r="D14" s="58" t="s">
        <v>199</v>
      </c>
      <c r="E14" s="62">
        <v>9.0499999999999997E-2</v>
      </c>
      <c r="F14" s="63">
        <v>366.22</v>
      </c>
      <c r="G14" s="64">
        <v>24.85</v>
      </c>
      <c r="H14" s="65">
        <v>1.0089999999999999</v>
      </c>
      <c r="I14" s="60">
        <v>1.04</v>
      </c>
      <c r="J14" s="65">
        <v>2.76</v>
      </c>
      <c r="K14" s="60">
        <v>11535</v>
      </c>
      <c r="L14" s="58">
        <v>57</v>
      </c>
      <c r="M14" s="58">
        <v>23</v>
      </c>
      <c r="N14" s="59">
        <v>3.5999999999999999E-3</v>
      </c>
      <c r="O14" s="61"/>
      <c r="P14" s="60">
        <v>1.17</v>
      </c>
      <c r="Q14" s="58">
        <v>11785</v>
      </c>
      <c r="R14" s="58">
        <v>8250</v>
      </c>
      <c r="S14" s="58">
        <f t="shared" si="1"/>
        <v>9.0499999999999991E-5</v>
      </c>
      <c r="U14" s="122">
        <v>895</v>
      </c>
    </row>
    <row r="15" spans="1:21" x14ac:dyDescent="0.2">
      <c r="A15" s="58">
        <f t="shared" si="0"/>
        <v>3</v>
      </c>
      <c r="B15" s="67" t="s">
        <v>75</v>
      </c>
      <c r="C15" s="58" t="s">
        <v>204</v>
      </c>
      <c r="D15" s="58" t="s">
        <v>199</v>
      </c>
      <c r="E15" s="62">
        <v>7.0599999999999996E-2</v>
      </c>
      <c r="F15" s="63">
        <v>475.38</v>
      </c>
      <c r="G15" s="64">
        <v>28.35</v>
      </c>
      <c r="H15" s="65">
        <v>1.306</v>
      </c>
      <c r="I15" s="60"/>
      <c r="J15" s="65">
        <v>2.75</v>
      </c>
      <c r="K15" s="60">
        <v>15450</v>
      </c>
      <c r="L15" s="58">
        <v>54.3</v>
      </c>
      <c r="M15" s="58">
        <v>23</v>
      </c>
      <c r="N15" s="59">
        <v>3.5999999999999999E-3</v>
      </c>
      <c r="O15" s="61"/>
      <c r="P15" s="60">
        <v>1.1299999999999999</v>
      </c>
      <c r="Q15" s="58">
        <v>15300</v>
      </c>
      <c r="R15" s="58">
        <v>10710</v>
      </c>
      <c r="S15" s="58">
        <f t="shared" si="1"/>
        <v>7.0599999999999995E-5</v>
      </c>
      <c r="U15" s="122">
        <v>1055</v>
      </c>
    </row>
    <row r="16" spans="1:21" x14ac:dyDescent="0.2">
      <c r="A16" s="58">
        <f t="shared" si="0"/>
        <v>4</v>
      </c>
      <c r="B16" s="58" t="s">
        <v>76</v>
      </c>
      <c r="C16" s="58" t="s">
        <v>203</v>
      </c>
      <c r="D16" s="58" t="s">
        <v>199</v>
      </c>
      <c r="E16" s="62" t="s">
        <v>197</v>
      </c>
      <c r="F16" s="63">
        <v>54.55</v>
      </c>
      <c r="G16" s="64">
        <v>9.4499999999999993</v>
      </c>
      <c r="H16" s="65">
        <v>0.14899999999999999</v>
      </c>
      <c r="I16" s="60"/>
      <c r="J16" s="65">
        <v>2.7309999999999999</v>
      </c>
      <c r="K16" s="66" t="s">
        <v>197</v>
      </c>
      <c r="L16" s="58">
        <v>60</v>
      </c>
      <c r="M16" s="58">
        <v>23</v>
      </c>
      <c r="N16" s="59">
        <v>3.5999999999999999E-3</v>
      </c>
      <c r="O16" s="61"/>
      <c r="P16" s="60"/>
      <c r="Q16" s="58">
        <v>1755</v>
      </c>
      <c r="R16" s="58">
        <v>1170</v>
      </c>
      <c r="S16" s="66" t="s">
        <v>197</v>
      </c>
      <c r="U16" s="123"/>
    </row>
    <row r="17" spans="1:21" x14ac:dyDescent="0.2">
      <c r="A17" s="58">
        <f t="shared" si="0"/>
        <v>5</v>
      </c>
      <c r="B17" s="67" t="s">
        <v>77</v>
      </c>
      <c r="C17" s="58" t="s">
        <v>204</v>
      </c>
      <c r="D17" s="58" t="s">
        <v>199</v>
      </c>
      <c r="E17" s="62">
        <v>5.8299999999999998E-2</v>
      </c>
      <c r="F17" s="63">
        <v>570.22</v>
      </c>
      <c r="G17" s="64">
        <v>31.05</v>
      </c>
      <c r="H17" s="65">
        <v>1.5740000000000001</v>
      </c>
      <c r="I17" s="60">
        <v>1.631</v>
      </c>
      <c r="J17" s="65">
        <v>2.76</v>
      </c>
      <c r="K17" s="60">
        <v>18530</v>
      </c>
      <c r="L17" s="58">
        <v>54</v>
      </c>
      <c r="M17" s="58">
        <v>23</v>
      </c>
      <c r="N17" s="59">
        <v>3.5999999999999999E-3</v>
      </c>
      <c r="O17" s="61"/>
      <c r="P17" s="60">
        <v>1.1100000000000001</v>
      </c>
      <c r="Q17" s="58">
        <v>18360</v>
      </c>
      <c r="R17" s="58">
        <v>12850</v>
      </c>
      <c r="S17" s="58">
        <f t="shared" si="1"/>
        <v>5.8300000000000001E-5</v>
      </c>
      <c r="U17" s="122">
        <v>1210</v>
      </c>
    </row>
    <row r="18" spans="1:21" x14ac:dyDescent="0.2">
      <c r="A18" s="58">
        <f t="shared" si="0"/>
        <v>6</v>
      </c>
      <c r="B18" s="58" t="s">
        <v>78</v>
      </c>
      <c r="C18" s="58" t="s">
        <v>200</v>
      </c>
      <c r="D18" s="58" t="s">
        <v>199</v>
      </c>
      <c r="E18" s="62" t="s">
        <v>197</v>
      </c>
      <c r="F18" s="63">
        <v>75.540000000000006</v>
      </c>
      <c r="G18" s="64">
        <v>11.25</v>
      </c>
      <c r="H18" s="65">
        <v>0.20799999999999999</v>
      </c>
      <c r="I18" s="60"/>
      <c r="J18" s="65">
        <v>2.754</v>
      </c>
      <c r="K18" s="66" t="s">
        <v>197</v>
      </c>
      <c r="L18" s="58">
        <v>60</v>
      </c>
      <c r="M18" s="58">
        <v>23</v>
      </c>
      <c r="N18" s="59">
        <v>3.5999999999999999E-3</v>
      </c>
      <c r="O18" s="61"/>
      <c r="P18" s="60"/>
      <c r="Q18" s="58">
        <v>2430</v>
      </c>
      <c r="R18" s="58">
        <v>1620</v>
      </c>
      <c r="S18" s="66" t="s">
        <v>197</v>
      </c>
      <c r="U18" s="123"/>
    </row>
    <row r="19" spans="1:21" x14ac:dyDescent="0.2">
      <c r="A19" s="58">
        <f t="shared" si="0"/>
        <v>7</v>
      </c>
      <c r="B19" s="67" t="s">
        <v>79</v>
      </c>
      <c r="C19" s="58" t="s">
        <v>205</v>
      </c>
      <c r="D19" s="58" t="s">
        <v>199</v>
      </c>
      <c r="E19" s="62">
        <v>3.9100000000000003E-2</v>
      </c>
      <c r="F19" s="63">
        <v>850.66</v>
      </c>
      <c r="G19" s="64">
        <v>37.950000000000003</v>
      </c>
      <c r="H19" s="65">
        <v>2.3540000000000001</v>
      </c>
      <c r="I19" s="60">
        <v>2.4460000000000002</v>
      </c>
      <c r="J19" s="65">
        <v>2.77</v>
      </c>
      <c r="K19" s="60">
        <v>27650</v>
      </c>
      <c r="L19" s="58">
        <v>52.5</v>
      </c>
      <c r="M19" s="58">
        <v>23</v>
      </c>
      <c r="N19" s="59">
        <v>3.5999999999999999E-3</v>
      </c>
      <c r="O19" s="61"/>
      <c r="P19" s="60">
        <v>1.08</v>
      </c>
      <c r="Q19" s="58">
        <v>27390</v>
      </c>
      <c r="R19" s="58">
        <v>19175</v>
      </c>
      <c r="S19" s="58">
        <f t="shared" si="1"/>
        <v>3.9100000000000002E-5</v>
      </c>
      <c r="U19" s="122">
        <v>1515</v>
      </c>
    </row>
    <row r="20" spans="1:21" x14ac:dyDescent="0.2">
      <c r="A20" s="58">
        <f t="shared" si="0"/>
        <v>8</v>
      </c>
      <c r="B20" s="67" t="s">
        <v>80</v>
      </c>
      <c r="C20" s="58" t="s">
        <v>206</v>
      </c>
      <c r="D20" s="58" t="s">
        <v>207</v>
      </c>
      <c r="E20" s="62">
        <v>0.49</v>
      </c>
      <c r="F20" s="63">
        <v>107.9</v>
      </c>
      <c r="G20" s="64">
        <v>13.5</v>
      </c>
      <c r="H20" s="65">
        <v>0.55200000000000005</v>
      </c>
      <c r="I20" s="60"/>
      <c r="J20" s="65">
        <v>5.12</v>
      </c>
      <c r="K20" s="68">
        <v>6730</v>
      </c>
      <c r="L20" s="58">
        <v>114</v>
      </c>
      <c r="M20" s="58">
        <v>14.6</v>
      </c>
      <c r="N20" s="59">
        <v>4.0299999999999997E-3</v>
      </c>
      <c r="O20" s="61"/>
      <c r="P20" s="60">
        <v>1.17</v>
      </c>
      <c r="Q20" s="58">
        <v>6050</v>
      </c>
      <c r="R20" s="58">
        <v>4240</v>
      </c>
      <c r="S20" s="58">
        <f t="shared" si="1"/>
        <v>4.8999999999999998E-4</v>
      </c>
      <c r="U20" s="123"/>
    </row>
    <row r="21" spans="1:21" x14ac:dyDescent="0.2">
      <c r="A21" s="58">
        <f t="shared" si="0"/>
        <v>9</v>
      </c>
      <c r="B21" s="67" t="s">
        <v>81</v>
      </c>
      <c r="C21" s="58" t="s">
        <v>208</v>
      </c>
      <c r="D21" s="58" t="s">
        <v>207</v>
      </c>
      <c r="E21" s="62">
        <v>0.30599999999999999</v>
      </c>
      <c r="F21" s="63">
        <v>116.24</v>
      </c>
      <c r="G21" s="64">
        <v>14</v>
      </c>
      <c r="H21" s="65">
        <v>0.432</v>
      </c>
      <c r="I21" s="60">
        <v>0.442</v>
      </c>
      <c r="J21" s="65">
        <v>3.72</v>
      </c>
      <c r="K21" s="68">
        <v>4315</v>
      </c>
      <c r="L21" s="58">
        <v>75.5</v>
      </c>
      <c r="M21" s="58">
        <v>18</v>
      </c>
      <c r="N21" s="59">
        <v>4.0299999999999997E-3</v>
      </c>
      <c r="O21" s="61"/>
      <c r="P21" s="60">
        <v>1.28</v>
      </c>
      <c r="Q21" s="58">
        <v>4145</v>
      </c>
      <c r="R21" s="58">
        <v>2695</v>
      </c>
      <c r="S21" s="58">
        <f t="shared" si="1"/>
        <v>3.0600000000000001E-4</v>
      </c>
      <c r="U21" s="123">
        <v>305</v>
      </c>
    </row>
    <row r="22" spans="1:21" x14ac:dyDescent="0.2">
      <c r="A22" s="58">
        <f t="shared" si="0"/>
        <v>10</v>
      </c>
      <c r="B22" s="67" t="s">
        <v>82</v>
      </c>
      <c r="C22" s="58" t="s">
        <v>209</v>
      </c>
      <c r="D22" s="58" t="s">
        <v>207</v>
      </c>
      <c r="E22" s="62">
        <v>0.40799999999999997</v>
      </c>
      <c r="F22" s="63">
        <v>147.1</v>
      </c>
      <c r="G22" s="64">
        <v>15.75</v>
      </c>
      <c r="H22" s="65">
        <v>0.80200000000000005</v>
      </c>
      <c r="I22" s="60"/>
      <c r="J22" s="65">
        <v>5.45</v>
      </c>
      <c r="K22" s="68">
        <v>10127</v>
      </c>
      <c r="L22" s="58">
        <v>122</v>
      </c>
      <c r="M22" s="58">
        <v>14</v>
      </c>
      <c r="N22" s="59">
        <v>4.0299999999999997E-3</v>
      </c>
      <c r="O22" s="61"/>
      <c r="P22" s="60">
        <v>1.1100000000000001</v>
      </c>
      <c r="Q22" s="58">
        <v>9100</v>
      </c>
      <c r="R22" s="58">
        <v>6400</v>
      </c>
      <c r="S22" s="58">
        <f t="shared" si="1"/>
        <v>4.08E-4</v>
      </c>
      <c r="U22" s="123"/>
    </row>
    <row r="23" spans="1:21" x14ac:dyDescent="0.2">
      <c r="A23" s="58">
        <f t="shared" si="0"/>
        <v>11</v>
      </c>
      <c r="B23" s="67" t="s">
        <v>83</v>
      </c>
      <c r="C23" s="58" t="s">
        <v>208</v>
      </c>
      <c r="D23" s="58" t="s">
        <v>207</v>
      </c>
      <c r="E23" s="62">
        <v>0.19700000000000001</v>
      </c>
      <c r="F23" s="63">
        <v>181.62</v>
      </c>
      <c r="G23" s="64">
        <v>17.5</v>
      </c>
      <c r="H23" s="65">
        <v>0.67500000000000004</v>
      </c>
      <c r="I23" s="60">
        <v>0.69199999999999995</v>
      </c>
      <c r="J23" s="65">
        <v>3.72</v>
      </c>
      <c r="K23" s="68">
        <v>6490</v>
      </c>
      <c r="L23" s="58">
        <v>75.5</v>
      </c>
      <c r="M23" s="58">
        <v>18</v>
      </c>
      <c r="N23" s="59">
        <v>4.0299999999999997E-3</v>
      </c>
      <c r="O23" s="61"/>
      <c r="P23" s="60">
        <v>1.18</v>
      </c>
      <c r="Q23" s="58">
        <v>6260</v>
      </c>
      <c r="R23" s="58">
        <v>4070</v>
      </c>
      <c r="S23" s="58">
        <f t="shared" si="1"/>
        <v>1.9700000000000002E-4</v>
      </c>
      <c r="U23" s="123">
        <v>480</v>
      </c>
    </row>
    <row r="24" spans="1:21" x14ac:dyDescent="0.2">
      <c r="A24" s="58">
        <f t="shared" si="0"/>
        <v>12</v>
      </c>
      <c r="B24" s="67" t="s">
        <v>84</v>
      </c>
      <c r="C24" s="58" t="s">
        <v>208</v>
      </c>
      <c r="D24" s="58" t="s">
        <v>207</v>
      </c>
      <c r="E24" s="62">
        <v>0.19</v>
      </c>
      <c r="F24" s="63">
        <f>153.2+35.8</f>
        <v>189</v>
      </c>
      <c r="G24" s="64">
        <v>17.850000000000001</v>
      </c>
      <c r="H24" s="65">
        <v>0.71099999999999997</v>
      </c>
      <c r="I24" s="60"/>
      <c r="J24" s="65">
        <v>3.76</v>
      </c>
      <c r="K24" s="68">
        <v>6680</v>
      </c>
      <c r="L24" s="58">
        <v>75.5</v>
      </c>
      <c r="M24" s="58">
        <v>18</v>
      </c>
      <c r="N24" s="59">
        <v>4.0299999999999997E-3</v>
      </c>
      <c r="O24" s="61"/>
      <c r="P24" s="60">
        <v>1.17</v>
      </c>
      <c r="Q24" s="58">
        <v>6210</v>
      </c>
      <c r="R24" s="58">
        <v>4360</v>
      </c>
      <c r="S24" s="58">
        <f t="shared" si="1"/>
        <v>1.9000000000000001E-4</v>
      </c>
      <c r="U24" s="123">
        <v>500</v>
      </c>
    </row>
    <row r="25" spans="1:21" x14ac:dyDescent="0.2">
      <c r="A25" s="58">
        <f t="shared" si="0"/>
        <v>13</v>
      </c>
      <c r="B25" s="67" t="s">
        <v>85</v>
      </c>
      <c r="C25" s="58" t="s">
        <v>208</v>
      </c>
      <c r="D25" s="58" t="s">
        <v>207</v>
      </c>
      <c r="E25" s="62">
        <v>0.17100000000000001</v>
      </c>
      <c r="F25" s="63">
        <v>210.3</v>
      </c>
      <c r="G25" s="64">
        <v>18.829999999999998</v>
      </c>
      <c r="H25" s="65">
        <v>0.78400000000000003</v>
      </c>
      <c r="I25" s="60">
        <v>0.80400000000000005</v>
      </c>
      <c r="J25" s="65">
        <v>3.76</v>
      </c>
      <c r="K25" s="60">
        <v>7434</v>
      </c>
      <c r="L25" s="58">
        <v>75.5</v>
      </c>
      <c r="M25" s="58">
        <v>18</v>
      </c>
      <c r="N25" s="59">
        <v>4.0299999999999997E-3</v>
      </c>
      <c r="O25" s="61"/>
      <c r="P25" s="60">
        <v>1.1599999999999999</v>
      </c>
      <c r="Q25" s="58">
        <v>6830</v>
      </c>
      <c r="R25" s="58">
        <v>4790</v>
      </c>
      <c r="S25" s="58">
        <f t="shared" si="1"/>
        <v>1.7100000000000001E-4</v>
      </c>
      <c r="U25" s="123">
        <v>555</v>
      </c>
    </row>
    <row r="26" spans="1:21" x14ac:dyDescent="0.2">
      <c r="A26" s="58">
        <f t="shared" si="0"/>
        <v>14</v>
      </c>
      <c r="B26" s="67" t="s">
        <v>86</v>
      </c>
      <c r="C26" s="58" t="s">
        <v>208</v>
      </c>
      <c r="D26" s="58" t="s">
        <v>207</v>
      </c>
      <c r="E26" s="62">
        <v>0.157</v>
      </c>
      <c r="F26" s="63">
        <v>227.82</v>
      </c>
      <c r="G26" s="64">
        <v>19.600000000000001</v>
      </c>
      <c r="H26" s="65">
        <v>0.84699999999999998</v>
      </c>
      <c r="I26" s="60">
        <v>0.86799999999999999</v>
      </c>
      <c r="J26" s="65">
        <v>3.72</v>
      </c>
      <c r="K26" s="68">
        <v>8050</v>
      </c>
      <c r="L26" s="58">
        <v>75.5</v>
      </c>
      <c r="M26" s="58">
        <v>18</v>
      </c>
      <c r="N26" s="59">
        <v>4.0299999999999997E-3</v>
      </c>
      <c r="O26" s="61"/>
      <c r="P26" s="60">
        <v>1.1499999999999999</v>
      </c>
      <c r="Q26" s="58">
        <v>7710</v>
      </c>
      <c r="R26" s="58">
        <v>5010</v>
      </c>
      <c r="S26" s="58">
        <f t="shared" si="1"/>
        <v>1.5699999999999999E-4</v>
      </c>
      <c r="U26" s="123">
        <v>600</v>
      </c>
    </row>
    <row r="27" spans="1:21" x14ac:dyDescent="0.2">
      <c r="A27" s="58">
        <f t="shared" si="0"/>
        <v>15</v>
      </c>
      <c r="B27" s="67" t="s">
        <v>87</v>
      </c>
      <c r="C27" s="58" t="s">
        <v>208</v>
      </c>
      <c r="D27" s="58" t="s">
        <v>207</v>
      </c>
      <c r="E27" s="62">
        <v>0.151</v>
      </c>
      <c r="F27" s="63">
        <v>237.7</v>
      </c>
      <c r="G27" s="64">
        <v>20.02</v>
      </c>
      <c r="H27" s="65">
        <v>0.88600000000000001</v>
      </c>
      <c r="I27" s="60">
        <v>0.90800000000000003</v>
      </c>
      <c r="J27" s="65">
        <v>3.76</v>
      </c>
      <c r="K27" s="68">
        <v>8403</v>
      </c>
      <c r="L27" s="58">
        <v>75.5</v>
      </c>
      <c r="M27" s="58">
        <v>18</v>
      </c>
      <c r="N27" s="59">
        <v>4.0299999999999997E-3</v>
      </c>
      <c r="O27" s="61"/>
      <c r="P27" s="60">
        <v>1.1399999999999999</v>
      </c>
      <c r="Q27" s="58">
        <v>7720</v>
      </c>
      <c r="R27" s="58">
        <v>5420</v>
      </c>
      <c r="S27" s="58">
        <f t="shared" si="1"/>
        <v>1.5099999999999998E-4</v>
      </c>
      <c r="U27" s="123">
        <v>625</v>
      </c>
    </row>
    <row r="28" spans="1:21" x14ac:dyDescent="0.2">
      <c r="A28" s="58">
        <f t="shared" si="0"/>
        <v>16</v>
      </c>
      <c r="B28" s="67" t="s">
        <v>88</v>
      </c>
      <c r="C28" s="58" t="s">
        <v>208</v>
      </c>
      <c r="D28" s="58" t="s">
        <v>207</v>
      </c>
      <c r="E28" s="62">
        <v>0.124</v>
      </c>
      <c r="F28" s="63">
        <v>288.35000000000002</v>
      </c>
      <c r="G28" s="64">
        <v>22.05</v>
      </c>
      <c r="H28" s="65">
        <v>1.071</v>
      </c>
      <c r="I28" s="60">
        <v>1.0960000000000001</v>
      </c>
      <c r="J28" s="65">
        <v>3.71</v>
      </c>
      <c r="K28" s="68">
        <v>9850</v>
      </c>
      <c r="L28" s="58">
        <v>75.5</v>
      </c>
      <c r="M28" s="58">
        <v>18</v>
      </c>
      <c r="N28" s="59">
        <v>4.0299999999999997E-3</v>
      </c>
      <c r="O28" s="61"/>
      <c r="P28" s="60">
        <v>1.1200000000000001</v>
      </c>
      <c r="Q28" s="58">
        <v>9690</v>
      </c>
      <c r="R28" s="58">
        <v>6300</v>
      </c>
      <c r="S28" s="58">
        <f t="shared" si="1"/>
        <v>1.2400000000000001E-4</v>
      </c>
      <c r="U28" s="123">
        <v>740</v>
      </c>
    </row>
    <row r="29" spans="1:21" x14ac:dyDescent="0.2">
      <c r="A29" s="58">
        <f t="shared" si="0"/>
        <v>17</v>
      </c>
      <c r="B29" s="67" t="s">
        <v>89</v>
      </c>
      <c r="C29" s="58" t="s">
        <v>208</v>
      </c>
      <c r="D29" s="58" t="s">
        <v>207</v>
      </c>
      <c r="E29" s="62">
        <v>0.122</v>
      </c>
      <c r="F29" s="63">
        <v>293.8</v>
      </c>
      <c r="G29" s="64">
        <v>22.25</v>
      </c>
      <c r="H29" s="65">
        <v>1.095</v>
      </c>
      <c r="I29" s="60">
        <v>1.121</v>
      </c>
      <c r="J29" s="65">
        <v>3.76</v>
      </c>
      <c r="K29" s="68">
        <v>10047</v>
      </c>
      <c r="L29" s="58">
        <v>75.5</v>
      </c>
      <c r="M29" s="58">
        <v>18</v>
      </c>
      <c r="N29" s="59">
        <v>4.0299999999999997E-3</v>
      </c>
      <c r="O29" s="61"/>
      <c r="P29" s="60">
        <v>1.1200000000000001</v>
      </c>
      <c r="Q29" s="58">
        <v>9430</v>
      </c>
      <c r="R29" s="58">
        <v>6620</v>
      </c>
      <c r="S29" s="58">
        <f t="shared" si="1"/>
        <v>1.22E-4</v>
      </c>
      <c r="U29" s="123">
        <v>740</v>
      </c>
    </row>
    <row r="30" spans="1:21" x14ac:dyDescent="0.2">
      <c r="A30" s="58">
        <f t="shared" si="0"/>
        <v>18</v>
      </c>
      <c r="B30" s="67" t="s">
        <v>90</v>
      </c>
      <c r="C30" s="58" t="s">
        <v>208</v>
      </c>
      <c r="D30" s="58" t="s">
        <v>207</v>
      </c>
      <c r="E30" s="62">
        <v>0.10100000000000001</v>
      </c>
      <c r="F30" s="63">
        <f>289+67</f>
        <v>356</v>
      </c>
      <c r="G30" s="64">
        <v>24.5</v>
      </c>
      <c r="H30" s="65">
        <v>1.3380000000000001</v>
      </c>
      <c r="I30" s="60"/>
      <c r="J30" s="65">
        <v>3.76</v>
      </c>
      <c r="K30" s="68">
        <v>12171</v>
      </c>
      <c r="L30" s="58">
        <v>75.5</v>
      </c>
      <c r="M30" s="58">
        <v>18</v>
      </c>
      <c r="N30" s="59">
        <v>4.0299999999999997E-3</v>
      </c>
      <c r="O30" s="61"/>
      <c r="P30" s="60">
        <v>1.1000000000000001</v>
      </c>
      <c r="Q30" s="58">
        <v>11400</v>
      </c>
      <c r="R30" s="58">
        <v>8000</v>
      </c>
      <c r="S30" s="58">
        <f t="shared" si="1"/>
        <v>1.01E-4</v>
      </c>
      <c r="U30" s="123">
        <v>840</v>
      </c>
    </row>
    <row r="31" spans="1:21" x14ac:dyDescent="0.2">
      <c r="A31" s="58">
        <f t="shared" si="0"/>
        <v>19</v>
      </c>
      <c r="B31" s="67" t="s">
        <v>91</v>
      </c>
      <c r="C31" s="58" t="s">
        <v>208</v>
      </c>
      <c r="D31" s="58" t="s">
        <v>207</v>
      </c>
      <c r="E31" s="62">
        <v>9.8000000000000004E-2</v>
      </c>
      <c r="F31" s="63">
        <v>366.3</v>
      </c>
      <c r="G31" s="64">
        <v>24.85</v>
      </c>
      <c r="H31" s="65">
        <v>1.365</v>
      </c>
      <c r="I31" s="60">
        <v>1.3959999999999999</v>
      </c>
      <c r="J31" s="65">
        <v>3.76</v>
      </c>
      <c r="K31" s="68">
        <v>12372</v>
      </c>
      <c r="L31" s="58">
        <v>75.5</v>
      </c>
      <c r="M31" s="58">
        <v>18</v>
      </c>
      <c r="N31" s="59">
        <v>4.0299999999999997E-3</v>
      </c>
      <c r="O31" s="61"/>
      <c r="P31" s="60">
        <v>1.0900000000000001</v>
      </c>
      <c r="Q31" s="58">
        <v>11700</v>
      </c>
      <c r="R31" s="58">
        <v>8250</v>
      </c>
      <c r="S31" s="58">
        <f t="shared" si="1"/>
        <v>9.800000000000001E-5</v>
      </c>
      <c r="U31" s="123">
        <v>855</v>
      </c>
    </row>
    <row r="32" spans="1:21" x14ac:dyDescent="0.2">
      <c r="A32" s="58">
        <f t="shared" si="0"/>
        <v>20</v>
      </c>
      <c r="B32" s="58" t="s">
        <v>92</v>
      </c>
      <c r="C32" s="58" t="s">
        <v>210</v>
      </c>
      <c r="D32" s="58" t="s">
        <v>207</v>
      </c>
      <c r="E32" s="62" t="s">
        <v>197</v>
      </c>
      <c r="F32" s="63">
        <v>37.69</v>
      </c>
      <c r="G32" s="64">
        <v>8.3000000000000007</v>
      </c>
      <c r="H32" s="65">
        <v>0.155</v>
      </c>
      <c r="I32" s="60"/>
      <c r="J32" s="65">
        <v>4.1120000000000001</v>
      </c>
      <c r="K32" s="66" t="s">
        <v>197</v>
      </c>
      <c r="L32" s="58">
        <v>86.5</v>
      </c>
      <c r="M32" s="58">
        <v>17.100000000000001</v>
      </c>
      <c r="N32" s="59">
        <v>4.0299999999999997E-3</v>
      </c>
      <c r="O32" s="61"/>
      <c r="P32" s="60"/>
      <c r="Q32" s="58">
        <v>1540</v>
      </c>
      <c r="R32" s="58">
        <v>905</v>
      </c>
      <c r="S32" s="66" t="s">
        <v>197</v>
      </c>
      <c r="U32" s="123"/>
    </row>
    <row r="33" spans="1:21" x14ac:dyDescent="0.2">
      <c r="A33" s="58">
        <f t="shared" si="0"/>
        <v>21</v>
      </c>
      <c r="B33" s="67" t="s">
        <v>93</v>
      </c>
      <c r="C33" s="58" t="s">
        <v>208</v>
      </c>
      <c r="D33" s="58" t="s">
        <v>207</v>
      </c>
      <c r="E33" s="62">
        <v>0.09</v>
      </c>
      <c r="F33" s="63">
        <f>323+75.3</f>
        <v>398.3</v>
      </c>
      <c r="G33" s="64">
        <v>25.9</v>
      </c>
      <c r="H33" s="65">
        <v>1.496</v>
      </c>
      <c r="I33" s="60"/>
      <c r="J33" s="65">
        <v>3.76</v>
      </c>
      <c r="K33" s="68">
        <v>13440</v>
      </c>
      <c r="L33" s="58">
        <v>75.5</v>
      </c>
      <c r="M33" s="58">
        <v>18</v>
      </c>
      <c r="N33" s="59">
        <v>4.0299999999999997E-3</v>
      </c>
      <c r="O33" s="61"/>
      <c r="P33" s="60">
        <v>1.0900000000000001</v>
      </c>
      <c r="Q33" s="58">
        <v>12500</v>
      </c>
      <c r="R33" s="58">
        <v>8770</v>
      </c>
      <c r="S33" s="58">
        <f t="shared" si="1"/>
        <v>8.9999999999999992E-5</v>
      </c>
      <c r="U33" s="123">
        <v>905</v>
      </c>
    </row>
    <row r="34" spans="1:21" x14ac:dyDescent="0.2">
      <c r="A34" s="58">
        <f t="shared" si="0"/>
        <v>22</v>
      </c>
      <c r="B34" s="58" t="s">
        <v>94</v>
      </c>
      <c r="C34" s="58" t="s">
        <v>211</v>
      </c>
      <c r="D34" s="58" t="s">
        <v>207</v>
      </c>
      <c r="E34" s="62">
        <v>0.76500000000000001</v>
      </c>
      <c r="F34" s="63">
        <v>59.69</v>
      </c>
      <c r="G34" s="64">
        <v>10</v>
      </c>
      <c r="H34" s="65">
        <v>0.27600000000000002</v>
      </c>
      <c r="I34" s="60"/>
      <c r="J34" s="65">
        <v>4.6239999999999997</v>
      </c>
      <c r="K34" s="66" t="s">
        <v>197</v>
      </c>
      <c r="L34" s="58">
        <v>101.5</v>
      </c>
      <c r="M34" s="58">
        <v>15.4</v>
      </c>
      <c r="N34" s="59">
        <v>4.0299999999999997E-3</v>
      </c>
      <c r="O34" s="61"/>
      <c r="P34" s="60"/>
      <c r="Q34" s="58">
        <v>3050</v>
      </c>
      <c r="R34" s="58">
        <v>1795</v>
      </c>
      <c r="S34" s="58">
        <f>E34/1000</f>
        <v>7.6500000000000005E-4</v>
      </c>
      <c r="U34" s="123"/>
    </row>
    <row r="35" spans="1:21" x14ac:dyDescent="0.2">
      <c r="A35" s="58">
        <f t="shared" si="0"/>
        <v>23</v>
      </c>
      <c r="B35" s="58" t="s">
        <v>95</v>
      </c>
      <c r="C35" s="58" t="s">
        <v>212</v>
      </c>
      <c r="D35" s="58" t="s">
        <v>207</v>
      </c>
      <c r="E35" s="62" t="s">
        <v>197</v>
      </c>
      <c r="F35" s="63">
        <v>68.599999999999994</v>
      </c>
      <c r="G35" s="64">
        <v>10.75</v>
      </c>
      <c r="H35" s="65">
        <v>0.33400000000000002</v>
      </c>
      <c r="I35" s="60"/>
      <c r="J35" s="65">
        <v>4.8689999999999998</v>
      </c>
      <c r="K35" s="66" t="s">
        <v>197</v>
      </c>
      <c r="L35" s="58">
        <v>108.3</v>
      </c>
      <c r="M35" s="58">
        <v>15.4</v>
      </c>
      <c r="N35" s="59">
        <v>4.0299999999999997E-3</v>
      </c>
      <c r="O35" s="61"/>
      <c r="P35" s="60"/>
      <c r="Q35" s="58">
        <v>3700</v>
      </c>
      <c r="R35" s="58">
        <v>2700</v>
      </c>
      <c r="S35" s="66" t="s">
        <v>197</v>
      </c>
      <c r="U35" s="123"/>
    </row>
    <row r="36" spans="1:21" x14ac:dyDescent="0.2">
      <c r="A36" s="58">
        <f t="shared" si="0"/>
        <v>24</v>
      </c>
      <c r="B36" s="58" t="s">
        <v>96</v>
      </c>
      <c r="C36" s="58" t="s">
        <v>211</v>
      </c>
      <c r="D36" s="58" t="s">
        <v>207</v>
      </c>
      <c r="E36" s="62" t="s">
        <v>197</v>
      </c>
      <c r="F36" s="63">
        <v>75.540000000000006</v>
      </c>
      <c r="G36" s="64">
        <v>11.25</v>
      </c>
      <c r="H36" s="65">
        <v>0.34799999999999998</v>
      </c>
      <c r="I36" s="60"/>
      <c r="J36" s="65">
        <v>4.6070000000000002</v>
      </c>
      <c r="K36" s="66" t="s">
        <v>197</v>
      </c>
      <c r="L36" s="58">
        <v>101.5</v>
      </c>
      <c r="M36" s="58">
        <v>15.4</v>
      </c>
      <c r="N36" s="59">
        <v>4.0299999999999997E-3</v>
      </c>
      <c r="O36" s="61"/>
      <c r="P36" s="60"/>
      <c r="Q36" s="58">
        <v>3840</v>
      </c>
      <c r="R36" s="58">
        <v>2260</v>
      </c>
      <c r="S36" s="66" t="s">
        <v>197</v>
      </c>
      <c r="U36" s="123"/>
    </row>
    <row r="37" spans="1:21" x14ac:dyDescent="0.2">
      <c r="A37" s="58">
        <f t="shared" si="0"/>
        <v>25</v>
      </c>
      <c r="B37" s="67" t="s">
        <v>97</v>
      </c>
      <c r="C37" s="58" t="s">
        <v>213</v>
      </c>
      <c r="D37" s="58" t="s">
        <v>207</v>
      </c>
      <c r="E37" s="62">
        <v>0.49</v>
      </c>
      <c r="F37" s="63">
        <v>107.9</v>
      </c>
      <c r="G37" s="64">
        <v>13.5</v>
      </c>
      <c r="H37" s="65">
        <v>0.55200000000000005</v>
      </c>
      <c r="I37" s="60"/>
      <c r="J37" s="65">
        <v>5.12</v>
      </c>
      <c r="K37" s="68">
        <v>8084</v>
      </c>
      <c r="L37" s="58">
        <v>114</v>
      </c>
      <c r="M37" s="58">
        <v>14.6</v>
      </c>
      <c r="N37" s="59"/>
      <c r="O37" s="61"/>
      <c r="P37" s="60">
        <v>1.17</v>
      </c>
      <c r="Q37" s="58">
        <v>7700</v>
      </c>
      <c r="R37" s="58">
        <v>5290</v>
      </c>
      <c r="S37" s="58">
        <f t="shared" ref="S37:S82" si="2">E37/1000</f>
        <v>4.8999999999999998E-4</v>
      </c>
      <c r="U37" s="123"/>
    </row>
    <row r="38" spans="1:21" x14ac:dyDescent="0.2">
      <c r="A38" s="58">
        <f t="shared" si="0"/>
        <v>26</v>
      </c>
      <c r="B38" s="67" t="s">
        <v>98</v>
      </c>
      <c r="C38" s="58" t="s">
        <v>214</v>
      </c>
      <c r="D38" s="58" t="s">
        <v>207</v>
      </c>
      <c r="E38" s="62">
        <v>0.30599999999999999</v>
      </c>
      <c r="F38" s="63">
        <v>116.24</v>
      </c>
      <c r="G38" s="64">
        <v>14</v>
      </c>
      <c r="H38" s="65">
        <v>0.432</v>
      </c>
      <c r="I38" s="60">
        <v>0.442</v>
      </c>
      <c r="J38" s="65">
        <v>3.72</v>
      </c>
      <c r="K38" s="68">
        <v>4930</v>
      </c>
      <c r="L38" s="58">
        <v>75.5</v>
      </c>
      <c r="M38" s="58">
        <v>18</v>
      </c>
      <c r="N38" s="59">
        <v>4.0299999999999997E-3</v>
      </c>
      <c r="O38" s="61"/>
      <c r="P38" s="60">
        <v>1.28</v>
      </c>
      <c r="Q38" s="58">
        <v>4740</v>
      </c>
      <c r="R38" s="58">
        <v>3080</v>
      </c>
      <c r="S38" s="58">
        <f t="shared" si="2"/>
        <v>3.0600000000000001E-4</v>
      </c>
      <c r="U38" s="123">
        <v>305</v>
      </c>
    </row>
    <row r="39" spans="1:21" x14ac:dyDescent="0.2">
      <c r="A39" s="58">
        <f t="shared" si="0"/>
        <v>27</v>
      </c>
      <c r="B39" s="67" t="s">
        <v>99</v>
      </c>
      <c r="C39" s="58" t="s">
        <v>215</v>
      </c>
      <c r="D39" s="58" t="s">
        <v>207</v>
      </c>
      <c r="E39" s="62">
        <v>3.04E-2</v>
      </c>
      <c r="F39" s="63">
        <f>956.66+227.82</f>
        <v>1184.48</v>
      </c>
      <c r="G39" s="64">
        <v>44.7</v>
      </c>
      <c r="H39" s="65">
        <v>4.46</v>
      </c>
      <c r="I39" s="60">
        <v>4.5999999999999996</v>
      </c>
      <c r="J39" s="65">
        <v>3.77</v>
      </c>
      <c r="K39" s="68">
        <v>48050</v>
      </c>
      <c r="L39" s="58">
        <v>63</v>
      </c>
      <c r="M39" s="58">
        <v>18.3</v>
      </c>
      <c r="N39" s="59">
        <v>4.0299999999999997E-3</v>
      </c>
      <c r="O39" s="61"/>
      <c r="P39" s="60">
        <v>1.03</v>
      </c>
      <c r="Q39" s="58">
        <v>46940</v>
      </c>
      <c r="R39" s="58">
        <v>30510</v>
      </c>
      <c r="S39" s="58">
        <f t="shared" si="2"/>
        <v>3.04E-5</v>
      </c>
      <c r="U39" s="123">
        <v>1790</v>
      </c>
    </row>
    <row r="40" spans="1:21" x14ac:dyDescent="0.2">
      <c r="A40" s="58">
        <f t="shared" si="0"/>
        <v>28</v>
      </c>
      <c r="B40" s="67" t="s">
        <v>100</v>
      </c>
      <c r="C40" s="58" t="s">
        <v>215</v>
      </c>
      <c r="D40" s="58" t="s">
        <v>207</v>
      </c>
      <c r="E40" s="62">
        <v>0.03</v>
      </c>
      <c r="F40" s="63">
        <f>967.49+227.83</f>
        <v>1195.32</v>
      </c>
      <c r="G40" s="64">
        <v>44.8</v>
      </c>
      <c r="H40" s="65">
        <v>4.5039999999999996</v>
      </c>
      <c r="I40" s="60"/>
      <c r="J40" s="65">
        <v>3.77</v>
      </c>
      <c r="K40" s="68">
        <v>48254</v>
      </c>
      <c r="L40" s="58">
        <v>63</v>
      </c>
      <c r="M40" s="58">
        <v>18</v>
      </c>
      <c r="N40" s="59">
        <v>4.0299999999999997E-3</v>
      </c>
      <c r="O40" s="61"/>
      <c r="P40" s="60">
        <v>1.03</v>
      </c>
      <c r="Q40" s="58">
        <v>47090</v>
      </c>
      <c r="R40" s="58">
        <v>30610</v>
      </c>
      <c r="S40" s="58">
        <f t="shared" si="2"/>
        <v>2.9999999999999997E-5</v>
      </c>
      <c r="U40" s="123">
        <v>1800</v>
      </c>
    </row>
    <row r="41" spans="1:21" x14ac:dyDescent="0.2">
      <c r="A41" s="58">
        <f t="shared" si="0"/>
        <v>29</v>
      </c>
      <c r="B41" s="67" t="s">
        <v>101</v>
      </c>
      <c r="C41" s="58" t="s">
        <v>214</v>
      </c>
      <c r="D41" s="58" t="s">
        <v>207</v>
      </c>
      <c r="E41" s="62">
        <v>0.24299999999999999</v>
      </c>
      <c r="F41" s="63">
        <v>147.11000000000001</v>
      </c>
      <c r="G41" s="64">
        <v>15.75</v>
      </c>
      <c r="H41" s="65">
        <v>0.54700000000000004</v>
      </c>
      <c r="I41" s="60">
        <v>0.56100000000000005</v>
      </c>
      <c r="J41" s="65">
        <v>3.72</v>
      </c>
      <c r="K41" s="68">
        <v>6180</v>
      </c>
      <c r="L41" s="58">
        <v>75</v>
      </c>
      <c r="M41" s="58">
        <v>18</v>
      </c>
      <c r="N41" s="59">
        <v>4.0299999999999997E-3</v>
      </c>
      <c r="O41" s="61"/>
      <c r="P41" s="60">
        <v>1.22</v>
      </c>
      <c r="Q41" s="58">
        <v>5950</v>
      </c>
      <c r="R41" s="58">
        <v>3865</v>
      </c>
      <c r="S41" s="58">
        <f t="shared" si="2"/>
        <v>2.43E-4</v>
      </c>
      <c r="U41" s="123">
        <v>390</v>
      </c>
    </row>
    <row r="42" spans="1:21" x14ac:dyDescent="0.2">
      <c r="A42" s="58">
        <f t="shared" si="0"/>
        <v>30</v>
      </c>
      <c r="B42" s="67" t="s">
        <v>102</v>
      </c>
      <c r="C42" s="58" t="s">
        <v>214</v>
      </c>
      <c r="D42" s="58" t="s">
        <v>207</v>
      </c>
      <c r="E42" s="62">
        <v>0.19700000000000001</v>
      </c>
      <c r="F42" s="63">
        <v>181.62</v>
      </c>
      <c r="G42" s="64">
        <v>17.5</v>
      </c>
      <c r="H42" s="65">
        <v>0.67500000000000004</v>
      </c>
      <c r="I42" s="60">
        <v>0.69199999999999995</v>
      </c>
      <c r="J42" s="65">
        <v>3.72</v>
      </c>
      <c r="K42" s="68">
        <v>7420</v>
      </c>
      <c r="L42" s="58">
        <v>75.5</v>
      </c>
      <c r="M42" s="58">
        <v>18</v>
      </c>
      <c r="N42" s="59">
        <v>4.0299999999999997E-3</v>
      </c>
      <c r="O42" s="61"/>
      <c r="P42" s="60">
        <v>1.18</v>
      </c>
      <c r="Q42" s="58">
        <v>7290</v>
      </c>
      <c r="R42" s="58">
        <v>4740</v>
      </c>
      <c r="S42" s="58">
        <f t="shared" si="2"/>
        <v>1.9700000000000002E-4</v>
      </c>
      <c r="U42" s="123">
        <v>480</v>
      </c>
    </row>
    <row r="43" spans="1:21" x14ac:dyDescent="0.2">
      <c r="A43" s="58">
        <f t="shared" si="0"/>
        <v>31</v>
      </c>
      <c r="B43" s="67" t="s">
        <v>103</v>
      </c>
      <c r="C43" s="58" t="s">
        <v>214</v>
      </c>
      <c r="D43" s="58" t="s">
        <v>207</v>
      </c>
      <c r="E43" s="62">
        <v>0.157</v>
      </c>
      <c r="F43" s="63">
        <v>227.82</v>
      </c>
      <c r="G43" s="64">
        <v>19.600000000000001</v>
      </c>
      <c r="H43" s="65">
        <v>0.84699999999999998</v>
      </c>
      <c r="I43" s="60">
        <v>0.86799999999999999</v>
      </c>
      <c r="J43" s="65">
        <v>3.72</v>
      </c>
      <c r="K43" s="68">
        <v>9210</v>
      </c>
      <c r="L43" s="58">
        <v>75.5</v>
      </c>
      <c r="M43" s="58">
        <v>18</v>
      </c>
      <c r="N43" s="59">
        <v>4.0299999999999997E-3</v>
      </c>
      <c r="O43" s="61"/>
      <c r="P43" s="60">
        <v>1.1499999999999999</v>
      </c>
      <c r="Q43" s="58">
        <v>9000</v>
      </c>
      <c r="R43" s="58">
        <v>5850</v>
      </c>
      <c r="S43" s="58">
        <f t="shared" si="2"/>
        <v>1.5699999999999999E-4</v>
      </c>
      <c r="U43" s="123">
        <v>600</v>
      </c>
    </row>
    <row r="44" spans="1:21" x14ac:dyDescent="0.2">
      <c r="A44" s="58">
        <f t="shared" si="0"/>
        <v>32</v>
      </c>
      <c r="B44" s="67" t="s">
        <v>104</v>
      </c>
      <c r="C44" s="58" t="s">
        <v>214</v>
      </c>
      <c r="D44" s="58" t="s">
        <v>207</v>
      </c>
      <c r="E44" s="62">
        <v>0.124</v>
      </c>
      <c r="F44" s="63">
        <v>288.35000000000002</v>
      </c>
      <c r="G44" s="64">
        <v>22.05</v>
      </c>
      <c r="H44" s="65">
        <v>1.071</v>
      </c>
      <c r="I44" s="60">
        <v>1.0960000000000001</v>
      </c>
      <c r="J44" s="65">
        <v>3.71</v>
      </c>
      <c r="K44" s="68">
        <v>11380</v>
      </c>
      <c r="L44" s="58">
        <v>75.5</v>
      </c>
      <c r="M44" s="58">
        <v>18</v>
      </c>
      <c r="N44" s="59">
        <v>4.0299999999999997E-3</v>
      </c>
      <c r="O44" s="61"/>
      <c r="P44" s="60">
        <v>1.1200000000000001</v>
      </c>
      <c r="Q44" s="58">
        <v>11320</v>
      </c>
      <c r="R44" s="58">
        <v>7360</v>
      </c>
      <c r="S44" s="58">
        <f t="shared" si="2"/>
        <v>1.2400000000000001E-4</v>
      </c>
      <c r="U44" s="123">
        <v>740</v>
      </c>
    </row>
    <row r="45" spans="1:21" x14ac:dyDescent="0.2">
      <c r="A45" s="58">
        <f>A44+1</f>
        <v>33</v>
      </c>
      <c r="B45" s="67" t="s">
        <v>105</v>
      </c>
      <c r="C45" s="58" t="s">
        <v>216</v>
      </c>
      <c r="D45" s="58" t="s">
        <v>207</v>
      </c>
      <c r="E45" s="62">
        <v>0.13100000000000001</v>
      </c>
      <c r="F45" s="63">
        <v>297.20999999999998</v>
      </c>
      <c r="G45" s="64">
        <v>22.45</v>
      </c>
      <c r="H45" s="65">
        <v>1.21</v>
      </c>
      <c r="I45" s="60">
        <v>1.2370000000000001</v>
      </c>
      <c r="J45" s="65">
        <v>4.07</v>
      </c>
      <c r="K45" s="68">
        <v>14720</v>
      </c>
      <c r="L45" s="58">
        <v>79</v>
      </c>
      <c r="M45" s="58">
        <v>16.899999999999999</v>
      </c>
      <c r="N45" s="59">
        <v>4.0299999999999997E-3</v>
      </c>
      <c r="O45" s="61"/>
      <c r="P45" s="60">
        <v>1.1000000000000001</v>
      </c>
      <c r="Q45" s="58">
        <v>13950</v>
      </c>
      <c r="R45" s="58">
        <v>9065</v>
      </c>
      <c r="S45" s="58">
        <f t="shared" si="2"/>
        <v>1.3100000000000001E-4</v>
      </c>
      <c r="U45" s="123">
        <v>720</v>
      </c>
    </row>
    <row r="46" spans="1:21" x14ac:dyDescent="0.2">
      <c r="A46" s="58">
        <f t="shared" si="0"/>
        <v>34</v>
      </c>
      <c r="B46" s="67" t="s">
        <v>106</v>
      </c>
      <c r="C46" s="58" t="s">
        <v>216</v>
      </c>
      <c r="D46" s="58" t="s">
        <v>207</v>
      </c>
      <c r="E46" s="62">
        <v>0.13100000000000001</v>
      </c>
      <c r="F46" s="63">
        <v>301</v>
      </c>
      <c r="G46" s="64">
        <v>22.7</v>
      </c>
      <c r="H46" s="65">
        <v>1.25</v>
      </c>
      <c r="I46" s="60">
        <v>1.2769999999999999</v>
      </c>
      <c r="J46" s="65">
        <v>4.16</v>
      </c>
      <c r="K46" s="68">
        <v>14899</v>
      </c>
      <c r="L46" s="58">
        <v>79.3</v>
      </c>
      <c r="M46" s="58">
        <v>16.7</v>
      </c>
      <c r="N46" s="59">
        <v>4.0299999999999997E-3</v>
      </c>
      <c r="O46" s="61"/>
      <c r="P46" s="60">
        <v>1.0900000000000001</v>
      </c>
      <c r="Q46" s="58">
        <v>14000</v>
      </c>
      <c r="R46" s="58">
        <v>9440</v>
      </c>
      <c r="S46" s="58">
        <f t="shared" si="2"/>
        <v>1.3100000000000001E-4</v>
      </c>
      <c r="U46" s="123">
        <v>720</v>
      </c>
    </row>
    <row r="47" spans="1:21" x14ac:dyDescent="0.2">
      <c r="A47" s="58">
        <f t="shared" si="0"/>
        <v>35</v>
      </c>
      <c r="B47" s="67" t="s">
        <v>107</v>
      </c>
      <c r="C47" s="58" t="s">
        <v>217</v>
      </c>
      <c r="D47" s="58" t="s">
        <v>207</v>
      </c>
      <c r="E47" s="62">
        <v>8.8999999999999996E-2</v>
      </c>
      <c r="F47" s="63">
        <v>411.67</v>
      </c>
      <c r="G47" s="64">
        <v>26.4</v>
      </c>
      <c r="H47" s="65">
        <v>1.58</v>
      </c>
      <c r="I47" s="60">
        <v>1.615</v>
      </c>
      <c r="J47" s="65">
        <v>3.84</v>
      </c>
      <c r="K47" s="68">
        <v>17330</v>
      </c>
      <c r="L47" s="58">
        <v>72</v>
      </c>
      <c r="M47" s="58">
        <v>17.600000000000001</v>
      </c>
      <c r="N47" s="59">
        <v>4.0299999999999997E-3</v>
      </c>
      <c r="O47" s="61"/>
      <c r="P47" s="60">
        <v>1.08</v>
      </c>
      <c r="Q47" s="58">
        <v>16960</v>
      </c>
      <c r="R47" s="58">
        <v>11025</v>
      </c>
      <c r="S47" s="58">
        <f t="shared" si="2"/>
        <v>8.8999999999999995E-5</v>
      </c>
      <c r="U47" s="123">
        <v>910</v>
      </c>
    </row>
    <row r="48" spans="1:21" x14ac:dyDescent="0.2">
      <c r="A48" s="58">
        <f t="shared" si="0"/>
        <v>36</v>
      </c>
      <c r="B48" s="67" t="s">
        <v>108</v>
      </c>
      <c r="C48" s="58" t="s">
        <v>218</v>
      </c>
      <c r="D48" s="58" t="s">
        <v>207</v>
      </c>
      <c r="E48" s="62">
        <v>6.0299999999999999E-2</v>
      </c>
      <c r="F48" s="63">
        <f>487+105</f>
        <v>592</v>
      </c>
      <c r="G48" s="64">
        <v>31.7</v>
      </c>
      <c r="H48" s="65">
        <v>2.2000000000000002</v>
      </c>
      <c r="I48" s="60">
        <v>2.2970000000000002</v>
      </c>
      <c r="J48" s="65">
        <v>3.72</v>
      </c>
      <c r="K48" s="68">
        <v>23826</v>
      </c>
      <c r="L48" s="58">
        <v>63.5</v>
      </c>
      <c r="M48" s="58">
        <v>18.2</v>
      </c>
      <c r="N48" s="59">
        <v>4.0299999999999997E-3</v>
      </c>
      <c r="O48" s="61"/>
      <c r="P48" s="60">
        <v>1.06</v>
      </c>
      <c r="Q48" s="58">
        <v>22000</v>
      </c>
      <c r="R48" s="58">
        <v>14610</v>
      </c>
      <c r="S48" s="58">
        <f t="shared" si="2"/>
        <v>6.0300000000000002E-5</v>
      </c>
      <c r="U48" s="123">
        <v>1150</v>
      </c>
    </row>
    <row r="49" spans="1:21" x14ac:dyDescent="0.2">
      <c r="A49" s="58">
        <f t="shared" si="0"/>
        <v>37</v>
      </c>
      <c r="B49" s="67" t="s">
        <v>109</v>
      </c>
      <c r="C49" s="58" t="s">
        <v>219</v>
      </c>
      <c r="D49" s="58" t="s">
        <v>207</v>
      </c>
      <c r="E49" s="62">
        <v>5.9900000000000002E-2</v>
      </c>
      <c r="F49" s="63">
        <v>595</v>
      </c>
      <c r="G49" s="64">
        <v>31.6</v>
      </c>
      <c r="H49" s="65">
        <v>2.21</v>
      </c>
      <c r="I49" s="60">
        <v>2.3079999999999998</v>
      </c>
      <c r="J49" s="65">
        <v>3.72</v>
      </c>
      <c r="K49" s="68">
        <v>23578</v>
      </c>
      <c r="L49" s="58">
        <v>67.900000000000006</v>
      </c>
      <c r="M49" s="58">
        <v>18.2</v>
      </c>
      <c r="N49" s="59">
        <v>4.0299999999999997E-3</v>
      </c>
      <c r="O49" s="61"/>
      <c r="P49" s="60">
        <v>1.06</v>
      </c>
      <c r="Q49" s="58">
        <v>22300</v>
      </c>
      <c r="R49" s="58">
        <v>15150</v>
      </c>
      <c r="S49" s="58">
        <f t="shared" si="2"/>
        <v>5.9899999999999999E-5</v>
      </c>
      <c r="U49" s="123">
        <v>1190</v>
      </c>
    </row>
    <row r="50" spans="1:21" x14ac:dyDescent="0.2">
      <c r="A50" s="58">
        <f t="shared" si="0"/>
        <v>38</v>
      </c>
      <c r="B50" s="67" t="s">
        <v>110</v>
      </c>
      <c r="C50" s="58" t="s">
        <v>220</v>
      </c>
      <c r="D50" s="58" t="s">
        <v>207</v>
      </c>
      <c r="E50" s="62">
        <v>5.7099999999999998E-2</v>
      </c>
      <c r="F50" s="63">
        <f>507.83+104.79</f>
        <v>612.62</v>
      </c>
      <c r="G50" s="64">
        <v>32.200000000000003</v>
      </c>
      <c r="H50" s="65">
        <v>2.2410000000000001</v>
      </c>
      <c r="I50" s="60"/>
      <c r="J50" s="65">
        <v>3.66</v>
      </c>
      <c r="K50" s="68">
        <v>23114</v>
      </c>
      <c r="L50" s="58">
        <v>62</v>
      </c>
      <c r="M50" s="58">
        <v>18.3</v>
      </c>
      <c r="N50" s="59">
        <v>4.0299999999999997E-3</v>
      </c>
      <c r="O50" s="61"/>
      <c r="P50" s="60">
        <v>1.06</v>
      </c>
      <c r="Q50" s="58">
        <v>22750</v>
      </c>
      <c r="R50" s="58">
        <v>14785</v>
      </c>
      <c r="S50" s="58">
        <f t="shared" si="2"/>
        <v>5.7099999999999999E-5</v>
      </c>
      <c r="U50" s="123">
        <v>1230</v>
      </c>
    </row>
    <row r="51" spans="1:21" x14ac:dyDescent="0.2">
      <c r="A51" s="58">
        <f t="shared" si="0"/>
        <v>39</v>
      </c>
      <c r="B51" s="67" t="s">
        <v>111</v>
      </c>
      <c r="C51" s="58" t="s">
        <v>220</v>
      </c>
      <c r="D51" s="58" t="s">
        <v>207</v>
      </c>
      <c r="E51" s="62">
        <v>5.7099999999999998E-2</v>
      </c>
      <c r="F51" s="63">
        <f>507.83+104.79</f>
        <v>612.62</v>
      </c>
      <c r="G51" s="64">
        <v>32.200000000000003</v>
      </c>
      <c r="H51" s="65">
        <v>2.2410000000000001</v>
      </c>
      <c r="I51" s="60"/>
      <c r="J51" s="65">
        <v>3.66</v>
      </c>
      <c r="K51" s="68">
        <v>23114</v>
      </c>
      <c r="L51" s="58">
        <v>62</v>
      </c>
      <c r="M51" s="58">
        <v>18.3</v>
      </c>
      <c r="N51" s="59">
        <v>4.0299999999999997E-3</v>
      </c>
      <c r="O51" s="61"/>
      <c r="P51" s="60">
        <v>1.06</v>
      </c>
      <c r="Q51" s="58">
        <v>22750</v>
      </c>
      <c r="R51" s="58">
        <v>14785</v>
      </c>
      <c r="S51" s="58">
        <f t="shared" si="2"/>
        <v>5.7099999999999999E-5</v>
      </c>
      <c r="U51" s="123"/>
    </row>
    <row r="52" spans="1:21" x14ac:dyDescent="0.2">
      <c r="A52" s="58">
        <f t="shared" si="0"/>
        <v>40</v>
      </c>
      <c r="B52" s="58" t="s">
        <v>112</v>
      </c>
      <c r="C52" s="58" t="s">
        <v>221</v>
      </c>
      <c r="D52" s="58" t="s">
        <v>207</v>
      </c>
      <c r="E52" s="62" t="s">
        <v>197</v>
      </c>
      <c r="F52" s="63">
        <v>68.599999999999994</v>
      </c>
      <c r="G52" s="64">
        <v>10.75</v>
      </c>
      <c r="H52" s="65">
        <v>0.33400000000000002</v>
      </c>
      <c r="I52" s="60"/>
      <c r="J52" s="65">
        <v>4.8689999999999998</v>
      </c>
      <c r="K52" s="66" t="s">
        <v>197</v>
      </c>
      <c r="L52" s="58">
        <v>108.27</v>
      </c>
      <c r="M52" s="58">
        <v>15.4</v>
      </c>
      <c r="N52" s="59">
        <v>4.0299999999999997E-3</v>
      </c>
      <c r="O52" s="61"/>
      <c r="P52" s="60"/>
      <c r="Q52" s="58">
        <v>4600</v>
      </c>
      <c r="R52" s="58">
        <v>2630</v>
      </c>
      <c r="S52" s="66" t="s">
        <v>197</v>
      </c>
      <c r="U52" s="123"/>
    </row>
    <row r="53" spans="1:21" x14ac:dyDescent="0.2">
      <c r="A53" s="58">
        <f t="shared" si="0"/>
        <v>41</v>
      </c>
      <c r="B53" s="67" t="s">
        <v>113</v>
      </c>
      <c r="C53" s="58" t="s">
        <v>222</v>
      </c>
      <c r="D53" s="58" t="s">
        <v>207</v>
      </c>
      <c r="E53" s="62">
        <v>4.0399999999999998E-2</v>
      </c>
      <c r="F53" s="63">
        <f>717.33+148.06</f>
        <v>865.3900000000001</v>
      </c>
      <c r="G53" s="64">
        <v>38.01</v>
      </c>
      <c r="H53" s="65">
        <v>3.1509999999999998</v>
      </c>
      <c r="I53" s="60">
        <v>3.2280000000000002</v>
      </c>
      <c r="J53" s="65">
        <v>3.64</v>
      </c>
      <c r="K53" s="68">
        <v>31900</v>
      </c>
      <c r="L53" s="58">
        <v>66.5</v>
      </c>
      <c r="M53" s="58">
        <v>18.3</v>
      </c>
      <c r="N53" s="59">
        <v>4.0299999999999997E-3</v>
      </c>
      <c r="O53" s="61"/>
      <c r="P53" s="60">
        <v>1.04</v>
      </c>
      <c r="Q53" s="58">
        <v>31890</v>
      </c>
      <c r="R53" s="58">
        <v>20730</v>
      </c>
      <c r="S53" s="58">
        <f t="shared" si="2"/>
        <v>4.0399999999999999E-5</v>
      </c>
      <c r="U53" s="123">
        <v>1515</v>
      </c>
    </row>
    <row r="54" spans="1:21" x14ac:dyDescent="0.2">
      <c r="A54" s="58">
        <f t="shared" si="0"/>
        <v>42</v>
      </c>
      <c r="B54" s="67" t="s">
        <v>114</v>
      </c>
      <c r="C54" s="58" t="s">
        <v>223</v>
      </c>
      <c r="D54" s="58" t="s">
        <v>224</v>
      </c>
      <c r="E54" s="62">
        <v>0.26</v>
      </c>
      <c r="F54" s="63">
        <v>215</v>
      </c>
      <c r="G54" s="64">
        <v>24</v>
      </c>
      <c r="H54" s="65">
        <v>1.35</v>
      </c>
      <c r="I54" s="60"/>
      <c r="J54" s="65">
        <v>6.28</v>
      </c>
      <c r="K54" s="60">
        <v>15137</v>
      </c>
      <c r="L54" s="58">
        <v>125</v>
      </c>
      <c r="M54" s="58">
        <v>14.45</v>
      </c>
      <c r="N54" s="59">
        <v>3.5999999999999999E-3</v>
      </c>
      <c r="O54" s="61"/>
      <c r="P54" s="60">
        <v>1.0900000000000001</v>
      </c>
      <c r="Q54" s="58">
        <v>15400</v>
      </c>
      <c r="R54" s="58">
        <v>10800</v>
      </c>
      <c r="S54" s="58">
        <f>E54/1000</f>
        <v>2.6000000000000003E-4</v>
      </c>
      <c r="U54" s="123"/>
    </row>
    <row r="55" spans="1:21" x14ac:dyDescent="0.2">
      <c r="A55" s="58">
        <f t="shared" si="0"/>
        <v>43</v>
      </c>
      <c r="B55" s="67" t="s">
        <v>115</v>
      </c>
      <c r="C55" s="58" t="s">
        <v>225</v>
      </c>
      <c r="D55" s="58" t="s">
        <v>224</v>
      </c>
      <c r="E55" s="62">
        <v>0.37</v>
      </c>
      <c r="F55" s="63">
        <v>155</v>
      </c>
      <c r="G55" s="64">
        <v>18</v>
      </c>
      <c r="H55" s="65">
        <v>0.85</v>
      </c>
      <c r="I55" s="60"/>
      <c r="J55" s="65">
        <v>5.42</v>
      </c>
      <c r="K55" s="60">
        <v>10355</v>
      </c>
      <c r="L55" s="58">
        <v>119</v>
      </c>
      <c r="M55" s="58">
        <v>15.2</v>
      </c>
      <c r="N55" s="59">
        <v>3.5999999999999999E-3</v>
      </c>
      <c r="O55" s="61"/>
      <c r="P55" s="60">
        <v>1.1299999999999999</v>
      </c>
      <c r="Q55" s="58">
        <v>10400</v>
      </c>
      <c r="R55" s="58">
        <v>7300</v>
      </c>
      <c r="S55" s="58">
        <f>E55/1000</f>
        <v>3.6999999999999999E-4</v>
      </c>
      <c r="U55" s="123"/>
    </row>
    <row r="56" spans="1:21" x14ac:dyDescent="0.2">
      <c r="A56" s="58">
        <f t="shared" si="0"/>
        <v>44</v>
      </c>
      <c r="B56" s="67" t="s">
        <v>116</v>
      </c>
      <c r="C56" s="58" t="s">
        <v>226</v>
      </c>
      <c r="D56" s="58" t="s">
        <v>224</v>
      </c>
      <c r="E56" s="62">
        <v>0.27900000000000003</v>
      </c>
      <c r="F56" s="63">
        <v>147.11000000000001</v>
      </c>
      <c r="G56" s="64">
        <v>15.75</v>
      </c>
      <c r="H56" s="65">
        <v>0.54700000000000004</v>
      </c>
      <c r="I56" s="60">
        <v>0.56100000000000005</v>
      </c>
      <c r="J56" s="65">
        <v>3.7189999999999999</v>
      </c>
      <c r="K56" s="68">
        <v>7910</v>
      </c>
      <c r="L56" s="58">
        <v>84</v>
      </c>
      <c r="M56" s="58">
        <v>18.100000000000001</v>
      </c>
      <c r="N56" s="59">
        <v>3.5999999999999999E-3</v>
      </c>
      <c r="O56" s="61"/>
      <c r="P56" s="60">
        <v>1.22</v>
      </c>
      <c r="Q56" s="58">
        <v>8185</v>
      </c>
      <c r="R56" s="58">
        <v>5720</v>
      </c>
      <c r="S56" s="58">
        <f t="shared" si="2"/>
        <v>2.7900000000000001E-4</v>
      </c>
      <c r="U56" s="123">
        <v>390</v>
      </c>
    </row>
    <row r="57" spans="1:21" x14ac:dyDescent="0.2">
      <c r="A57" s="58">
        <f t="shared" si="0"/>
        <v>45</v>
      </c>
      <c r="B57" s="67" t="s">
        <v>117</v>
      </c>
      <c r="C57" s="58" t="s">
        <v>226</v>
      </c>
      <c r="D57" s="58" t="s">
        <v>224</v>
      </c>
      <c r="E57" s="62">
        <v>0.22600000000000001</v>
      </c>
      <c r="F57" s="63">
        <v>181.62</v>
      </c>
      <c r="G57" s="64">
        <v>17.5</v>
      </c>
      <c r="H57" s="65">
        <v>0.67200000000000004</v>
      </c>
      <c r="I57" s="60">
        <v>0.68899999999999995</v>
      </c>
      <c r="J57" s="65">
        <v>3.72</v>
      </c>
      <c r="K57" s="60">
        <v>9630</v>
      </c>
      <c r="L57" s="58">
        <v>84</v>
      </c>
      <c r="M57" s="58">
        <v>18.100000000000001</v>
      </c>
      <c r="N57" s="59">
        <v>3.5999999999999999E-3</v>
      </c>
      <c r="O57" s="61"/>
      <c r="P57" s="60">
        <v>1.18</v>
      </c>
      <c r="Q57" s="58">
        <v>10120</v>
      </c>
      <c r="R57" s="58">
        <v>7085</v>
      </c>
      <c r="S57" s="58">
        <f t="shared" si="2"/>
        <v>2.2600000000000002E-4</v>
      </c>
      <c r="U57" s="123">
        <v>480</v>
      </c>
    </row>
    <row r="58" spans="1:21" x14ac:dyDescent="0.2">
      <c r="A58" s="58">
        <f t="shared" si="0"/>
        <v>46</v>
      </c>
      <c r="B58" s="67" t="s">
        <v>118</v>
      </c>
      <c r="C58" s="58" t="s">
        <v>226</v>
      </c>
      <c r="D58" s="58" t="s">
        <v>224</v>
      </c>
      <c r="E58" s="62">
        <v>0.18</v>
      </c>
      <c r="F58" s="63">
        <v>227.82</v>
      </c>
      <c r="G58" s="64">
        <v>19.600000000000001</v>
      </c>
      <c r="H58" s="65">
        <v>0.84799999999999998</v>
      </c>
      <c r="I58" s="60">
        <v>0.86899999999999999</v>
      </c>
      <c r="J58" s="65">
        <v>3.72</v>
      </c>
      <c r="K58" s="68">
        <v>12080</v>
      </c>
      <c r="L58" s="58">
        <v>83.5</v>
      </c>
      <c r="M58" s="58">
        <v>18.100000000000001</v>
      </c>
      <c r="N58" s="59">
        <v>3.5999999999999999E-3</v>
      </c>
      <c r="O58" s="61"/>
      <c r="P58" s="60">
        <v>1.1499999999999999</v>
      </c>
      <c r="Q58" s="58">
        <v>12680</v>
      </c>
      <c r="R58" s="58">
        <v>8875</v>
      </c>
      <c r="S58" s="58">
        <f t="shared" si="2"/>
        <v>1.7999999999999998E-4</v>
      </c>
      <c r="U58" s="123">
        <v>590</v>
      </c>
    </row>
    <row r="59" spans="1:21" x14ac:dyDescent="0.2">
      <c r="A59" s="58">
        <f t="shared" si="0"/>
        <v>47</v>
      </c>
      <c r="B59" s="67" t="s">
        <v>119</v>
      </c>
      <c r="C59" s="58" t="s">
        <v>226</v>
      </c>
      <c r="D59" s="58" t="s">
        <v>224</v>
      </c>
      <c r="E59" s="62">
        <v>0.14199999999999999</v>
      </c>
      <c r="F59" s="63">
        <v>288.35000000000002</v>
      </c>
      <c r="G59" s="64">
        <v>22.05</v>
      </c>
      <c r="H59" s="65">
        <v>1.07</v>
      </c>
      <c r="I59" s="60">
        <v>1.095</v>
      </c>
      <c r="J59" s="65">
        <v>3.72</v>
      </c>
      <c r="K59" s="60">
        <v>15130</v>
      </c>
      <c r="L59" s="58">
        <v>84</v>
      </c>
      <c r="M59" s="58">
        <v>18.100000000000001</v>
      </c>
      <c r="N59" s="59">
        <v>3.5999999999999999E-3</v>
      </c>
      <c r="O59" s="61"/>
      <c r="P59" s="60">
        <v>1.1200000000000001</v>
      </c>
      <c r="Q59" s="58">
        <v>16060</v>
      </c>
      <c r="R59" s="58">
        <v>11240</v>
      </c>
      <c r="S59" s="58">
        <f t="shared" si="2"/>
        <v>1.4199999999999998E-4</v>
      </c>
      <c r="U59" s="123">
        <v>690</v>
      </c>
    </row>
    <row r="60" spans="1:21" x14ac:dyDescent="0.2">
      <c r="A60" s="58">
        <f t="shared" si="0"/>
        <v>48</v>
      </c>
      <c r="B60" s="67" t="s">
        <v>120</v>
      </c>
      <c r="C60" s="58" t="s">
        <v>227</v>
      </c>
      <c r="D60" s="58" t="s">
        <v>224</v>
      </c>
      <c r="E60" s="62">
        <v>0.16200000000000001</v>
      </c>
      <c r="F60" s="63">
        <v>299.44</v>
      </c>
      <c r="G60" s="64">
        <v>22.5</v>
      </c>
      <c r="H60" s="65">
        <v>1.3</v>
      </c>
      <c r="I60" s="60">
        <v>1.331</v>
      </c>
      <c r="J60" s="65">
        <v>4.41</v>
      </c>
      <c r="K60" s="60">
        <v>19850</v>
      </c>
      <c r="L60" s="58">
        <v>96.5</v>
      </c>
      <c r="M60" s="58">
        <v>16.3</v>
      </c>
      <c r="N60" s="59">
        <v>3.5999999999999999E-3</v>
      </c>
      <c r="O60" s="61"/>
      <c r="P60" s="60">
        <v>1.08</v>
      </c>
      <c r="Q60" s="58">
        <v>20875</v>
      </c>
      <c r="R60" s="58">
        <v>14610</v>
      </c>
      <c r="S60" s="58">
        <f>E60/1000</f>
        <v>1.6200000000000001E-4</v>
      </c>
      <c r="U60" s="123">
        <v>650</v>
      </c>
    </row>
    <row r="61" spans="1:21" x14ac:dyDescent="0.2">
      <c r="A61" s="58">
        <f t="shared" si="0"/>
        <v>49</v>
      </c>
      <c r="B61" s="67" t="s">
        <v>121</v>
      </c>
      <c r="C61" s="58" t="s">
        <v>226</v>
      </c>
      <c r="D61" s="58" t="s">
        <v>224</v>
      </c>
      <c r="E61" s="62">
        <v>0.112</v>
      </c>
      <c r="F61" s="63">
        <v>366.33</v>
      </c>
      <c r="G61" s="64">
        <v>24.85</v>
      </c>
      <c r="H61" s="65">
        <v>1.365</v>
      </c>
      <c r="I61" s="60"/>
      <c r="J61" s="65">
        <v>3.72</v>
      </c>
      <c r="K61" s="60">
        <v>18638</v>
      </c>
      <c r="L61" s="58">
        <v>84</v>
      </c>
      <c r="M61" s="58">
        <v>18.100000000000001</v>
      </c>
      <c r="N61" s="59">
        <v>3.5999999999999999E-3</v>
      </c>
      <c r="O61" s="61"/>
      <c r="P61" s="60">
        <v>1.0900000000000001</v>
      </c>
      <c r="Q61" s="58">
        <v>15900</v>
      </c>
      <c r="R61" s="58">
        <v>11130</v>
      </c>
      <c r="S61" s="58">
        <f>E61/1000</f>
        <v>1.12E-4</v>
      </c>
      <c r="U61" s="123">
        <v>805</v>
      </c>
    </row>
    <row r="62" spans="1:21" x14ac:dyDescent="0.2">
      <c r="A62" s="58">
        <f t="shared" si="0"/>
        <v>50</v>
      </c>
      <c r="B62" s="58" t="s">
        <v>122</v>
      </c>
      <c r="C62" s="58" t="s">
        <v>228</v>
      </c>
      <c r="D62" s="58" t="s">
        <v>224</v>
      </c>
      <c r="E62" s="62" t="s">
        <v>197</v>
      </c>
      <c r="F62" s="63">
        <v>374</v>
      </c>
      <c r="G62" s="64">
        <v>25.2</v>
      </c>
      <c r="H62" s="65">
        <v>1.65</v>
      </c>
      <c r="I62" s="60"/>
      <c r="J62" s="65">
        <v>4.4119999999999999</v>
      </c>
      <c r="K62" s="66" t="s">
        <v>197</v>
      </c>
      <c r="L62" s="58">
        <v>96.5</v>
      </c>
      <c r="M62" s="58">
        <v>16.3</v>
      </c>
      <c r="N62" s="59">
        <v>3.5999999999999999E-3</v>
      </c>
      <c r="O62" s="61"/>
      <c r="P62" s="60"/>
      <c r="Q62" s="58">
        <v>23950</v>
      </c>
      <c r="R62" s="58">
        <v>16750</v>
      </c>
      <c r="S62" s="66" t="s">
        <v>197</v>
      </c>
      <c r="U62" s="123"/>
    </row>
    <row r="63" spans="1:21" x14ac:dyDescent="0.2">
      <c r="A63" s="58">
        <f t="shared" si="0"/>
        <v>51</v>
      </c>
      <c r="B63" s="67" t="s">
        <v>123</v>
      </c>
      <c r="C63" s="58" t="s">
        <v>229</v>
      </c>
      <c r="D63" s="58" t="s">
        <v>224</v>
      </c>
      <c r="E63" s="62">
        <v>0.10299999999999999</v>
      </c>
      <c r="F63" s="63">
        <v>411.67</v>
      </c>
      <c r="G63" s="64">
        <v>26.4</v>
      </c>
      <c r="H63" s="65">
        <v>1.593</v>
      </c>
      <c r="I63" s="60">
        <v>1.6279999999999999</v>
      </c>
      <c r="J63" s="65">
        <v>3.87</v>
      </c>
      <c r="K63" s="60">
        <v>22380</v>
      </c>
      <c r="L63" s="58">
        <v>82</v>
      </c>
      <c r="M63" s="58">
        <v>17.8</v>
      </c>
      <c r="N63" s="59">
        <v>3.5999999999999999E-3</v>
      </c>
      <c r="O63" s="61"/>
      <c r="P63" s="60">
        <v>1.08</v>
      </c>
      <c r="Q63" s="58">
        <v>23830</v>
      </c>
      <c r="R63" s="58">
        <v>16680</v>
      </c>
      <c r="S63" s="58">
        <f>E63/1000</f>
        <v>1.03E-4</v>
      </c>
      <c r="U63" s="123">
        <v>860</v>
      </c>
    </row>
    <row r="64" spans="1:21" x14ac:dyDescent="0.2">
      <c r="A64" s="58">
        <f t="shared" si="0"/>
        <v>52</v>
      </c>
      <c r="B64" s="67" t="s">
        <v>124</v>
      </c>
      <c r="C64" s="58" t="s">
        <v>230</v>
      </c>
      <c r="D64" s="58" t="s">
        <v>224</v>
      </c>
      <c r="E64" s="62">
        <v>6.0299999999999999E-2</v>
      </c>
      <c r="F64" s="63">
        <v>933.1</v>
      </c>
      <c r="G64" s="64">
        <v>40.1</v>
      </c>
      <c r="H64" s="65">
        <v>4.59</v>
      </c>
      <c r="I64" s="60"/>
      <c r="J64" s="65">
        <v>4.92</v>
      </c>
      <c r="K64" s="60">
        <v>70740</v>
      </c>
      <c r="L64" s="58">
        <v>110</v>
      </c>
      <c r="M64" s="58">
        <v>15.25</v>
      </c>
      <c r="N64" s="59">
        <v>3.5999999999999999E-3</v>
      </c>
      <c r="O64" s="61"/>
      <c r="P64" s="60">
        <v>1.02</v>
      </c>
      <c r="Q64" s="58">
        <v>74625</v>
      </c>
      <c r="R64" s="58">
        <v>52235</v>
      </c>
      <c r="S64" s="58">
        <f>E64/1000</f>
        <v>6.0300000000000002E-5</v>
      </c>
      <c r="U64" s="123">
        <v>1285</v>
      </c>
    </row>
    <row r="65" spans="1:21" x14ac:dyDescent="0.2">
      <c r="A65" s="58">
        <f t="shared" si="0"/>
        <v>53</v>
      </c>
      <c r="B65" s="67" t="s">
        <v>125</v>
      </c>
      <c r="C65" s="58" t="s">
        <v>231</v>
      </c>
      <c r="D65" s="58" t="s">
        <v>224</v>
      </c>
      <c r="E65" s="62">
        <v>6.8699999999999997E-2</v>
      </c>
      <c r="F65" s="63">
        <v>595</v>
      </c>
      <c r="G65" s="64">
        <v>31.6</v>
      </c>
      <c r="H65" s="65">
        <v>2.21</v>
      </c>
      <c r="I65" s="60"/>
      <c r="J65" s="65">
        <v>3.72</v>
      </c>
      <c r="K65" s="60">
        <v>31139</v>
      </c>
      <c r="L65" s="58">
        <v>69.2</v>
      </c>
      <c r="M65" s="58">
        <v>18.399999999999999</v>
      </c>
      <c r="N65" s="59">
        <v>3.5999999999999999E-3</v>
      </c>
      <c r="O65" s="61"/>
      <c r="P65" s="60">
        <v>1.06</v>
      </c>
      <c r="Q65" s="58">
        <v>27340</v>
      </c>
      <c r="R65" s="58">
        <v>19140</v>
      </c>
      <c r="S65" s="58">
        <f>E65/1000</f>
        <v>6.8700000000000003E-5</v>
      </c>
      <c r="U65" s="123">
        <v>1125</v>
      </c>
    </row>
    <row r="66" spans="1:21" x14ac:dyDescent="0.2">
      <c r="A66" s="58">
        <f t="shared" si="0"/>
        <v>54</v>
      </c>
      <c r="B66" s="67" t="s">
        <v>126</v>
      </c>
      <c r="C66" s="58" t="s">
        <v>232</v>
      </c>
      <c r="D66" s="58" t="s">
        <v>224</v>
      </c>
      <c r="E66" s="62">
        <v>6.5699999999999995E-2</v>
      </c>
      <c r="F66" s="63">
        <v>612.62</v>
      </c>
      <c r="G66" s="64">
        <v>32.1</v>
      </c>
      <c r="H66" s="65">
        <v>2.2450000000000001</v>
      </c>
      <c r="I66" s="60">
        <v>2.3010000000000002</v>
      </c>
      <c r="J66" s="65">
        <v>3.66</v>
      </c>
      <c r="K66" s="60">
        <v>31260</v>
      </c>
      <c r="L66" s="58">
        <v>77.5</v>
      </c>
      <c r="M66" s="58">
        <v>18.600000000000001</v>
      </c>
      <c r="N66" s="59">
        <v>3.5999999999999999E-3</v>
      </c>
      <c r="O66" s="61"/>
      <c r="P66" s="60">
        <v>1.06</v>
      </c>
      <c r="Q66" s="58">
        <v>32830</v>
      </c>
      <c r="R66" s="58">
        <v>22980</v>
      </c>
      <c r="S66" s="58">
        <f>E66/1000</f>
        <v>6.5699999999999998E-5</v>
      </c>
      <c r="U66" s="123">
        <v>1160</v>
      </c>
    </row>
    <row r="67" spans="1:21" x14ac:dyDescent="0.2">
      <c r="A67" s="58">
        <f t="shared" si="0"/>
        <v>55</v>
      </c>
      <c r="B67" s="67" t="s">
        <v>127</v>
      </c>
      <c r="C67" s="58" t="s">
        <v>232</v>
      </c>
      <c r="D67" s="58" t="s">
        <v>224</v>
      </c>
      <c r="E67" s="62">
        <v>4.65E-2</v>
      </c>
      <c r="F67" s="63">
        <v>865.39</v>
      </c>
      <c r="G67" s="64">
        <v>38.1</v>
      </c>
      <c r="H67" s="65">
        <v>3.1739999999999999</v>
      </c>
      <c r="I67" s="60">
        <v>3.2509999999999999</v>
      </c>
      <c r="J67" s="65">
        <v>3.67</v>
      </c>
      <c r="K67" s="60">
        <v>43030</v>
      </c>
      <c r="L67" s="58">
        <v>81.5</v>
      </c>
      <c r="M67" s="58">
        <v>18.5</v>
      </c>
      <c r="N67" s="59">
        <v>3.5999999999999999E-3</v>
      </c>
      <c r="O67" s="61"/>
      <c r="P67" s="60">
        <v>1.04</v>
      </c>
      <c r="Q67" s="58">
        <v>46000</v>
      </c>
      <c r="R67" s="58">
        <v>32200</v>
      </c>
      <c r="S67" s="58">
        <f t="shared" si="2"/>
        <v>4.6499999999999999E-5</v>
      </c>
      <c r="U67" s="123">
        <v>1435</v>
      </c>
    </row>
    <row r="68" spans="1:21" x14ac:dyDescent="0.2">
      <c r="A68" s="58">
        <f t="shared" ref="A68:A83" si="3">A67+1</f>
        <v>56</v>
      </c>
      <c r="B68" s="67" t="s">
        <v>128</v>
      </c>
      <c r="C68" s="58" t="s">
        <v>233</v>
      </c>
      <c r="D68" s="58" t="s">
        <v>224</v>
      </c>
      <c r="E68" s="62">
        <v>0.59</v>
      </c>
      <c r="F68" s="63">
        <v>116.24</v>
      </c>
      <c r="G68" s="64">
        <v>14</v>
      </c>
      <c r="H68" s="65">
        <v>0.624</v>
      </c>
      <c r="I68" s="60">
        <v>0.63400000000000001</v>
      </c>
      <c r="J68" s="65">
        <v>5.45</v>
      </c>
      <c r="K68" s="60">
        <v>10490</v>
      </c>
      <c r="L68" s="58">
        <v>124</v>
      </c>
      <c r="M68" s="58">
        <v>14.2</v>
      </c>
      <c r="N68" s="59">
        <v>3.5999999999999999E-3</v>
      </c>
      <c r="O68" s="61"/>
      <c r="P68" s="60">
        <v>1.1399999999999999</v>
      </c>
      <c r="Q68" s="58">
        <v>10810</v>
      </c>
      <c r="R68" s="58">
        <v>7570</v>
      </c>
      <c r="S68" s="58">
        <f t="shared" si="2"/>
        <v>5.8999999999999992E-4</v>
      </c>
      <c r="U68" s="123"/>
    </row>
    <row r="69" spans="1:21" x14ac:dyDescent="0.2">
      <c r="A69" s="58">
        <f t="shared" si="3"/>
        <v>57</v>
      </c>
      <c r="B69" s="67" t="s">
        <v>129</v>
      </c>
      <c r="C69" s="58" t="s">
        <v>233</v>
      </c>
      <c r="D69" s="58" t="s">
        <v>224</v>
      </c>
      <c r="E69" s="62">
        <v>0.46700000000000003</v>
      </c>
      <c r="F69" s="63">
        <v>147.11000000000001</v>
      </c>
      <c r="G69" s="64">
        <v>15.75</v>
      </c>
      <c r="H69" s="65">
        <v>0.79</v>
      </c>
      <c r="I69" s="60">
        <v>0.80400000000000005</v>
      </c>
      <c r="J69" s="65">
        <v>5.45</v>
      </c>
      <c r="K69" s="60">
        <v>13280</v>
      </c>
      <c r="L69" s="58">
        <v>124</v>
      </c>
      <c r="M69" s="58">
        <v>14.2</v>
      </c>
      <c r="N69" s="59">
        <v>3.5999999999999999E-3</v>
      </c>
      <c r="O69" s="61"/>
      <c r="P69" s="60">
        <v>1.1100000000000001</v>
      </c>
      <c r="Q69" s="58">
        <v>13685</v>
      </c>
      <c r="R69" s="58">
        <v>9580</v>
      </c>
      <c r="S69" s="58">
        <f t="shared" si="2"/>
        <v>4.6700000000000002E-4</v>
      </c>
      <c r="U69" s="123"/>
    </row>
    <row r="70" spans="1:21" x14ac:dyDescent="0.2">
      <c r="A70" s="58">
        <f t="shared" si="3"/>
        <v>58</v>
      </c>
      <c r="B70" s="67" t="s">
        <v>130</v>
      </c>
      <c r="C70" s="58" t="s">
        <v>233</v>
      </c>
      <c r="D70" s="58" t="s">
        <v>224</v>
      </c>
      <c r="E70" s="62">
        <v>0.378</v>
      </c>
      <c r="F70" s="63">
        <v>181.63</v>
      </c>
      <c r="G70" s="64">
        <v>17.5</v>
      </c>
      <c r="H70" s="65">
        <v>0.97499999999999998</v>
      </c>
      <c r="I70" s="60">
        <v>0.99199999999999999</v>
      </c>
      <c r="J70" s="65">
        <v>5.45</v>
      </c>
      <c r="K70" s="60">
        <v>16020</v>
      </c>
      <c r="L70" s="58">
        <v>124</v>
      </c>
      <c r="M70" s="58">
        <v>14.2</v>
      </c>
      <c r="N70" s="59">
        <v>3.5999999999999999E-3</v>
      </c>
      <c r="O70" s="61"/>
      <c r="P70" s="60">
        <v>1.0900000000000001</v>
      </c>
      <c r="Q70" s="58">
        <v>16895</v>
      </c>
      <c r="R70" s="58">
        <v>11825</v>
      </c>
      <c r="S70" s="58">
        <f t="shared" si="2"/>
        <v>3.7800000000000003E-4</v>
      </c>
      <c r="U70" s="123"/>
    </row>
    <row r="71" spans="1:21" x14ac:dyDescent="0.2">
      <c r="A71" s="58">
        <f t="shared" si="3"/>
        <v>59</v>
      </c>
      <c r="B71" s="67" t="s">
        <v>131</v>
      </c>
      <c r="C71" s="58" t="s">
        <v>233</v>
      </c>
      <c r="D71" s="58" t="s">
        <v>224</v>
      </c>
      <c r="E71" s="62">
        <v>0.3</v>
      </c>
      <c r="F71" s="63">
        <v>227.82</v>
      </c>
      <c r="G71" s="64">
        <v>19.600000000000001</v>
      </c>
      <c r="H71" s="65">
        <v>1.2250000000000001</v>
      </c>
      <c r="I71" s="60">
        <v>1.246</v>
      </c>
      <c r="J71" s="65">
        <v>5.45</v>
      </c>
      <c r="K71" s="60">
        <v>20100</v>
      </c>
      <c r="L71" s="58">
        <v>124</v>
      </c>
      <c r="M71" s="58">
        <v>14.2</v>
      </c>
      <c r="N71" s="59">
        <v>3.5999999999999999E-3</v>
      </c>
      <c r="O71" s="61"/>
      <c r="P71" s="60">
        <v>1.07</v>
      </c>
      <c r="Q71" s="58">
        <v>21200</v>
      </c>
      <c r="R71" s="58">
        <v>14840</v>
      </c>
      <c r="S71" s="58">
        <f t="shared" si="2"/>
        <v>2.9999999999999997E-4</v>
      </c>
      <c r="U71" s="123"/>
    </row>
    <row r="72" spans="1:21" x14ac:dyDescent="0.2">
      <c r="A72" s="58">
        <f t="shared" si="3"/>
        <v>60</v>
      </c>
      <c r="B72" s="67" t="s">
        <v>132</v>
      </c>
      <c r="C72" s="58" t="s">
        <v>233</v>
      </c>
      <c r="D72" s="58" t="s">
        <v>224</v>
      </c>
      <c r="E72" s="62">
        <v>0.23799999999999999</v>
      </c>
      <c r="F72" s="63">
        <v>288.35000000000002</v>
      </c>
      <c r="G72" s="64">
        <v>22.05</v>
      </c>
      <c r="H72" s="65">
        <v>1.55</v>
      </c>
      <c r="I72" s="60">
        <v>1.575</v>
      </c>
      <c r="J72" s="65">
        <v>5.45</v>
      </c>
      <c r="K72" s="60">
        <v>24990</v>
      </c>
      <c r="L72" s="58">
        <v>124</v>
      </c>
      <c r="M72" s="58">
        <v>14.2</v>
      </c>
      <c r="N72" s="59">
        <v>3.5999999999999999E-3</v>
      </c>
      <c r="O72" s="61"/>
      <c r="P72" s="60">
        <v>1.06</v>
      </c>
      <c r="Q72" s="58">
        <v>26800</v>
      </c>
      <c r="R72" s="58">
        <v>18760</v>
      </c>
      <c r="S72" s="58">
        <f t="shared" si="2"/>
        <v>2.3799999999999998E-4</v>
      </c>
      <c r="U72" s="123"/>
    </row>
    <row r="73" spans="1:21" x14ac:dyDescent="0.2">
      <c r="A73" s="58">
        <f t="shared" si="3"/>
        <v>61</v>
      </c>
      <c r="B73" s="67" t="s">
        <v>133</v>
      </c>
      <c r="C73" s="58" t="s">
        <v>234</v>
      </c>
      <c r="D73" s="58" t="s">
        <v>224</v>
      </c>
      <c r="E73" s="62">
        <v>0.22600000000000001</v>
      </c>
      <c r="F73" s="63">
        <v>375.61</v>
      </c>
      <c r="G73" s="64">
        <v>25.2</v>
      </c>
      <c r="H73" s="65">
        <v>2.2000000000000002</v>
      </c>
      <c r="I73" s="60">
        <v>2.2360000000000002</v>
      </c>
      <c r="J73" s="65">
        <v>5.89</v>
      </c>
      <c r="K73" s="60">
        <v>36930</v>
      </c>
      <c r="L73" s="58">
        <v>130</v>
      </c>
      <c r="M73" s="58">
        <v>13.5</v>
      </c>
      <c r="N73" s="59">
        <v>3.5999999999999999E-3</v>
      </c>
      <c r="O73" s="61"/>
      <c r="P73" s="60">
        <v>1.04</v>
      </c>
      <c r="Q73" s="58">
        <v>38960</v>
      </c>
      <c r="R73" s="58">
        <v>27270</v>
      </c>
      <c r="S73" s="58">
        <f t="shared" si="2"/>
        <v>2.2600000000000002E-4</v>
      </c>
      <c r="U73" s="123"/>
    </row>
    <row r="74" spans="1:21" x14ac:dyDescent="0.2">
      <c r="A74" s="58">
        <f t="shared" si="3"/>
        <v>62</v>
      </c>
      <c r="B74" s="67" t="s">
        <v>134</v>
      </c>
      <c r="C74" s="58" t="s">
        <v>234</v>
      </c>
      <c r="D74" s="58" t="s">
        <v>224</v>
      </c>
      <c r="E74" s="62">
        <v>1.1779999999999999</v>
      </c>
      <c r="F74" s="63">
        <f>187.03+288.34</f>
        <v>475.37</v>
      </c>
      <c r="G74" s="64">
        <v>28.35</v>
      </c>
      <c r="H74" s="65">
        <v>2.84</v>
      </c>
      <c r="I74" s="60"/>
      <c r="J74" s="65">
        <v>5.97</v>
      </c>
      <c r="K74" s="60">
        <v>45870</v>
      </c>
      <c r="L74" s="58">
        <v>136</v>
      </c>
      <c r="M74" s="58">
        <v>13.5</v>
      </c>
      <c r="N74" s="59">
        <v>3.5999999999999999E-3</v>
      </c>
      <c r="O74" s="61"/>
      <c r="P74" s="60">
        <v>1.03</v>
      </c>
      <c r="Q74" s="58"/>
      <c r="R74" s="58"/>
      <c r="S74" s="58">
        <f t="shared" si="2"/>
        <v>1.178E-3</v>
      </c>
      <c r="U74" s="123"/>
    </row>
    <row r="75" spans="1:21" x14ac:dyDescent="0.2">
      <c r="A75" s="58">
        <f t="shared" si="3"/>
        <v>63</v>
      </c>
      <c r="B75" s="67" t="s">
        <v>135</v>
      </c>
      <c r="C75" s="58" t="s">
        <v>235</v>
      </c>
      <c r="D75" s="58" t="s">
        <v>224</v>
      </c>
      <c r="E75" s="62">
        <v>0.95799999999999996</v>
      </c>
      <c r="F75" s="63">
        <v>52.4</v>
      </c>
      <c r="G75" s="64">
        <v>9.4</v>
      </c>
      <c r="H75" s="65">
        <v>0.23799999999999999</v>
      </c>
      <c r="I75" s="60"/>
      <c r="J75" s="65">
        <v>4.54</v>
      </c>
      <c r="K75" s="60">
        <v>3706</v>
      </c>
      <c r="L75" s="58">
        <v>102</v>
      </c>
      <c r="M75" s="58">
        <v>15.9</v>
      </c>
      <c r="N75" s="59">
        <v>3.5999999999999999E-3</v>
      </c>
      <c r="O75" s="61"/>
      <c r="P75" s="60">
        <v>1.39</v>
      </c>
      <c r="Q75" s="58">
        <v>3510</v>
      </c>
      <c r="R75" s="58">
        <v>2590</v>
      </c>
      <c r="S75" s="58">
        <f t="shared" si="2"/>
        <v>9.5799999999999998E-4</v>
      </c>
      <c r="U75" s="123"/>
    </row>
    <row r="76" spans="1:21" x14ac:dyDescent="0.2">
      <c r="A76" s="58">
        <f t="shared" si="3"/>
        <v>64</v>
      </c>
      <c r="B76" s="67" t="s">
        <v>136</v>
      </c>
      <c r="C76" s="58" t="s">
        <v>236</v>
      </c>
      <c r="D76" s="58" t="s">
        <v>224</v>
      </c>
      <c r="E76" s="62">
        <v>0.88200000000000001</v>
      </c>
      <c r="F76" s="63">
        <v>59.69</v>
      </c>
      <c r="G76" s="64">
        <v>10</v>
      </c>
      <c r="H76" s="65">
        <v>0.27600000000000002</v>
      </c>
      <c r="I76" s="60">
        <v>0.28000000000000003</v>
      </c>
      <c r="J76" s="65">
        <v>4.62</v>
      </c>
      <c r="K76" s="60">
        <v>4415</v>
      </c>
      <c r="L76" s="58">
        <v>108</v>
      </c>
      <c r="M76" s="58">
        <v>15.3</v>
      </c>
      <c r="N76" s="59">
        <v>3.5999999999999999E-3</v>
      </c>
      <c r="O76" s="61"/>
      <c r="P76" s="60">
        <v>1.34</v>
      </c>
      <c r="Q76" s="58">
        <v>4560</v>
      </c>
      <c r="R76" s="58">
        <v>3190</v>
      </c>
      <c r="S76" s="58">
        <f t="shared" si="2"/>
        <v>8.8199999999999997E-4</v>
      </c>
      <c r="U76" s="123"/>
    </row>
    <row r="77" spans="1:21" x14ac:dyDescent="0.2">
      <c r="A77" s="58">
        <f t="shared" si="3"/>
        <v>65</v>
      </c>
      <c r="B77" s="58" t="s">
        <v>137</v>
      </c>
      <c r="C77" s="58" t="s">
        <v>236</v>
      </c>
      <c r="D77" s="58" t="s">
        <v>224</v>
      </c>
      <c r="E77" s="62" t="s">
        <v>197</v>
      </c>
      <c r="F77" s="63">
        <v>75.540000000000006</v>
      </c>
      <c r="G77" s="64">
        <v>11.25</v>
      </c>
      <c r="H77" s="65">
        <v>0.34799999999999998</v>
      </c>
      <c r="I77" s="60"/>
      <c r="J77" s="65">
        <v>4.6070000000000002</v>
      </c>
      <c r="K77" s="66" t="s">
        <v>197</v>
      </c>
      <c r="L77" s="58">
        <v>105</v>
      </c>
      <c r="M77" s="58">
        <v>15.3</v>
      </c>
      <c r="N77" s="59">
        <v>3.5999999999999999E-3</v>
      </c>
      <c r="O77" s="61"/>
      <c r="P77" s="60"/>
      <c r="Q77" s="58">
        <v>5770</v>
      </c>
      <c r="R77" s="58">
        <v>1922</v>
      </c>
      <c r="S77" s="66" t="s">
        <v>197</v>
      </c>
      <c r="U77" s="123"/>
    </row>
    <row r="78" spans="1:21" x14ac:dyDescent="0.2">
      <c r="A78" s="58">
        <f t="shared" si="3"/>
        <v>66</v>
      </c>
      <c r="B78" s="67" t="s">
        <v>138</v>
      </c>
      <c r="C78" s="58" t="s">
        <v>237</v>
      </c>
      <c r="D78" s="58" t="s">
        <v>224</v>
      </c>
      <c r="E78" s="62">
        <v>0.64200000000000002</v>
      </c>
      <c r="F78" s="63">
        <v>94.07</v>
      </c>
      <c r="G78" s="64">
        <v>12.6</v>
      </c>
      <c r="H78" s="65">
        <v>0.48099999999999998</v>
      </c>
      <c r="I78" s="60">
        <v>0.48799999999999999</v>
      </c>
      <c r="J78" s="65">
        <v>5.1100000000000003</v>
      </c>
      <c r="K78" s="60">
        <v>7795</v>
      </c>
      <c r="L78" s="58">
        <v>112</v>
      </c>
      <c r="M78" s="58">
        <v>14.7</v>
      </c>
      <c r="N78" s="59">
        <v>3.5999999999999999E-3</v>
      </c>
      <c r="O78" s="61"/>
      <c r="P78" s="60">
        <v>1.19</v>
      </c>
      <c r="Q78" s="58">
        <v>8035</v>
      </c>
      <c r="R78" s="58">
        <v>5625</v>
      </c>
      <c r="S78" s="58">
        <f t="shared" si="2"/>
        <v>6.4199999999999999E-4</v>
      </c>
      <c r="U78" s="123"/>
    </row>
    <row r="79" spans="1:21" x14ac:dyDescent="0.2">
      <c r="A79" s="58">
        <f t="shared" si="3"/>
        <v>67</v>
      </c>
      <c r="B79" s="67" t="s">
        <v>139</v>
      </c>
      <c r="C79" s="58" t="s">
        <v>238</v>
      </c>
      <c r="D79" s="58" t="s">
        <v>224</v>
      </c>
      <c r="E79" s="62">
        <v>3.49E-2</v>
      </c>
      <c r="F79" s="63">
        <v>1184.48</v>
      </c>
      <c r="G79" s="64">
        <v>44.7</v>
      </c>
      <c r="H79" s="65">
        <v>4.4749999999999996</v>
      </c>
      <c r="I79" s="60">
        <v>4.6150000000000002</v>
      </c>
      <c r="J79" s="65">
        <v>3.77</v>
      </c>
      <c r="K79" s="60">
        <v>63210</v>
      </c>
      <c r="L79" s="58">
        <v>75.5</v>
      </c>
      <c r="M79" s="58">
        <v>18.100000000000001</v>
      </c>
      <c r="N79" s="59">
        <v>3.5999999999999999E-3</v>
      </c>
      <c r="O79" s="61"/>
      <c r="P79" s="60">
        <v>1.03</v>
      </c>
      <c r="Q79" s="69">
        <v>66385</v>
      </c>
      <c r="R79" s="69">
        <v>46470</v>
      </c>
      <c r="S79" s="58">
        <f>E79/1000</f>
        <v>3.4900000000000001E-5</v>
      </c>
      <c r="U79" s="123">
        <v>1700</v>
      </c>
    </row>
    <row r="80" spans="1:21" x14ac:dyDescent="0.2">
      <c r="A80" s="58">
        <f t="shared" si="3"/>
        <v>68</v>
      </c>
      <c r="B80" s="67" t="s">
        <v>140</v>
      </c>
      <c r="C80" s="58" t="s">
        <v>239</v>
      </c>
      <c r="D80" s="58" t="s">
        <v>224</v>
      </c>
      <c r="E80" s="62">
        <v>3.4500000000000003E-2</v>
      </c>
      <c r="F80" s="63">
        <f>967.5+227.83</f>
        <v>1195.33</v>
      </c>
      <c r="G80" s="64">
        <v>44.8</v>
      </c>
      <c r="H80" s="65">
        <v>4.5039999999999996</v>
      </c>
      <c r="I80" s="60"/>
      <c r="J80" s="65">
        <v>3.77</v>
      </c>
      <c r="K80" s="60">
        <v>63568</v>
      </c>
      <c r="L80" s="58">
        <v>84</v>
      </c>
      <c r="M80" s="58">
        <v>18.100000000000001</v>
      </c>
      <c r="N80" s="59">
        <v>3.5999999999999999E-3</v>
      </c>
      <c r="O80" s="61"/>
      <c r="P80" s="60">
        <v>1.03</v>
      </c>
      <c r="Q80" s="69">
        <v>66750</v>
      </c>
      <c r="R80" s="69">
        <v>46725</v>
      </c>
      <c r="S80" s="58">
        <f>E80/1000</f>
        <v>3.4500000000000005E-5</v>
      </c>
      <c r="U80" s="123">
        <v>1710</v>
      </c>
    </row>
    <row r="81" spans="1:21" x14ac:dyDescent="0.2">
      <c r="A81" s="58">
        <f t="shared" si="3"/>
        <v>69</v>
      </c>
      <c r="B81" s="67" t="s">
        <v>141</v>
      </c>
      <c r="C81" s="58" t="s">
        <v>240</v>
      </c>
      <c r="D81" s="58" t="s">
        <v>224</v>
      </c>
      <c r="E81" s="62">
        <v>0.53</v>
      </c>
      <c r="F81" s="63">
        <v>107</v>
      </c>
      <c r="G81" s="64">
        <v>15.3</v>
      </c>
      <c r="H81" s="65">
        <v>0.63</v>
      </c>
      <c r="I81" s="60">
        <v>0.63700000000000001</v>
      </c>
      <c r="J81" s="65">
        <v>5.88</v>
      </c>
      <c r="K81" s="60">
        <v>8500</v>
      </c>
      <c r="L81" s="58">
        <v>112</v>
      </c>
      <c r="M81" s="58">
        <v>15.5</v>
      </c>
      <c r="N81" s="59">
        <v>3.5999999999999999E-3</v>
      </c>
      <c r="O81" s="61"/>
      <c r="P81" s="60">
        <v>1.1599999999999999</v>
      </c>
      <c r="Q81" s="58">
        <v>8500</v>
      </c>
      <c r="R81" s="58">
        <v>5767</v>
      </c>
      <c r="S81" s="58">
        <f t="shared" si="2"/>
        <v>5.2999999999999998E-4</v>
      </c>
      <c r="U81" s="123"/>
    </row>
    <row r="82" spans="1:21" x14ac:dyDescent="0.2">
      <c r="A82" s="58">
        <f t="shared" si="3"/>
        <v>70</v>
      </c>
      <c r="B82" s="67" t="s">
        <v>142</v>
      </c>
      <c r="C82" s="58" t="s">
        <v>241</v>
      </c>
      <c r="D82" s="58" t="s">
        <v>224</v>
      </c>
      <c r="E82" s="62">
        <v>0.33</v>
      </c>
      <c r="F82" s="63">
        <v>157.4</v>
      </c>
      <c r="G82" s="64">
        <v>19.2</v>
      </c>
      <c r="H82" s="65">
        <v>0.91500000000000004</v>
      </c>
      <c r="I82" s="60">
        <v>0.92500000000000004</v>
      </c>
      <c r="J82" s="65">
        <v>5.59</v>
      </c>
      <c r="K82" s="60">
        <v>11500</v>
      </c>
      <c r="L82" s="58">
        <v>103</v>
      </c>
      <c r="M82" s="58">
        <v>15.8</v>
      </c>
      <c r="N82" s="59">
        <v>3.5999999999999999E-3</v>
      </c>
      <c r="O82" s="61"/>
      <c r="P82" s="60">
        <v>1.1299999999999999</v>
      </c>
      <c r="Q82" s="58">
        <v>11800</v>
      </c>
      <c r="R82" s="58">
        <v>8200</v>
      </c>
      <c r="S82" s="58">
        <f t="shared" si="2"/>
        <v>3.3E-4</v>
      </c>
      <c r="U82" s="123"/>
    </row>
    <row r="83" spans="1:21" x14ac:dyDescent="0.2">
      <c r="A83" s="58">
        <f t="shared" si="3"/>
        <v>71</v>
      </c>
      <c r="B83" s="67" t="s">
        <v>143</v>
      </c>
      <c r="C83" s="58" t="s">
        <v>242</v>
      </c>
      <c r="D83" s="58" t="s">
        <v>224</v>
      </c>
      <c r="E83" s="62">
        <v>0.246</v>
      </c>
      <c r="F83" s="63">
        <v>267.5</v>
      </c>
      <c r="G83" s="64">
        <v>23.6</v>
      </c>
      <c r="H83" s="65">
        <v>1.635</v>
      </c>
      <c r="I83" s="60">
        <v>1.6579999999999999</v>
      </c>
      <c r="J83" s="65">
        <v>5.97</v>
      </c>
      <c r="K83" s="60">
        <v>23600</v>
      </c>
      <c r="L83" s="58">
        <v>120</v>
      </c>
      <c r="M83" s="58">
        <v>14.5</v>
      </c>
      <c r="N83" s="59">
        <v>3.5999999999999999E-3</v>
      </c>
      <c r="O83" s="61"/>
      <c r="P83" s="60">
        <v>1.06</v>
      </c>
      <c r="Q83" s="58">
        <v>38500</v>
      </c>
      <c r="R83" s="58">
        <v>27000</v>
      </c>
      <c r="S83" s="58">
        <f>E83/1000</f>
        <v>2.4600000000000002E-4</v>
      </c>
      <c r="U83" s="123"/>
    </row>
    <row r="84" spans="1:21" x14ac:dyDescent="0.2">
      <c r="A84" s="58">
        <v>72</v>
      </c>
      <c r="B84" s="58" t="s">
        <v>243</v>
      </c>
      <c r="C84" s="58" t="s">
        <v>243</v>
      </c>
      <c r="D84" s="58"/>
      <c r="E84" s="62"/>
      <c r="F84" s="63">
        <v>93.2</v>
      </c>
      <c r="G84" s="64">
        <v>12.5</v>
      </c>
      <c r="H84" s="65">
        <v>0.432</v>
      </c>
      <c r="I84" s="60"/>
      <c r="J84" s="65"/>
      <c r="K84" s="60">
        <v>4700</v>
      </c>
      <c r="L84" s="58">
        <v>103.5</v>
      </c>
      <c r="M84" s="58">
        <v>15.4</v>
      </c>
      <c r="N84" s="59"/>
      <c r="O84" s="61"/>
      <c r="P84" s="60"/>
      <c r="Q84" s="58"/>
      <c r="R84" s="58"/>
      <c r="S84" s="58"/>
      <c r="U84" s="123"/>
    </row>
    <row r="85" spans="1:21" x14ac:dyDescent="0.2">
      <c r="A85" s="58">
        <v>73</v>
      </c>
      <c r="B85" s="155" t="s">
        <v>309</v>
      </c>
      <c r="C85" s="58" t="s">
        <v>217</v>
      </c>
      <c r="D85" s="58" t="s">
        <v>207</v>
      </c>
      <c r="E85" s="62">
        <v>0.10299999999999999</v>
      </c>
      <c r="F85" s="155">
        <v>411</v>
      </c>
      <c r="G85" s="156">
        <v>26.4</v>
      </c>
      <c r="H85" s="155">
        <v>1.593</v>
      </c>
      <c r="I85" s="60"/>
      <c r="J85" s="155">
        <v>3.88</v>
      </c>
      <c r="K85" s="60"/>
      <c r="L85" s="155">
        <v>86</v>
      </c>
      <c r="M85" s="155">
        <v>18.5</v>
      </c>
      <c r="N85" s="59">
        <v>4.0299999999999997E-3</v>
      </c>
      <c r="O85" s="61"/>
      <c r="P85" s="60"/>
      <c r="Q85" s="155"/>
      <c r="R85" s="155">
        <v>15150</v>
      </c>
      <c r="S85" s="58"/>
      <c r="T85" s="1"/>
      <c r="U85" s="38">
        <v>910</v>
      </c>
    </row>
    <row r="86" spans="1:21" x14ac:dyDescent="0.2">
      <c r="A86" s="58"/>
      <c r="B86" s="70"/>
      <c r="C86" s="70"/>
      <c r="D86" s="70"/>
      <c r="E86" s="62"/>
      <c r="F86" s="70"/>
      <c r="G86" s="71"/>
      <c r="H86" s="70"/>
      <c r="I86" s="60"/>
      <c r="J86" s="70"/>
      <c r="K86" s="66"/>
      <c r="L86" s="70"/>
      <c r="M86" s="70"/>
      <c r="N86" s="59"/>
      <c r="O86" s="61"/>
      <c r="P86" s="60"/>
      <c r="Q86" s="70"/>
      <c r="R86" s="70"/>
      <c r="S86" s="58"/>
      <c r="U86" s="123"/>
    </row>
    <row r="87" spans="1:21" x14ac:dyDescent="0.2">
      <c r="A87" s="58"/>
      <c r="B87" s="70"/>
      <c r="C87" s="70"/>
      <c r="D87" s="70"/>
      <c r="E87" s="62"/>
      <c r="F87" s="70"/>
      <c r="G87" s="71"/>
      <c r="H87" s="70"/>
      <c r="I87" s="60"/>
      <c r="J87" s="70"/>
      <c r="K87" s="66"/>
      <c r="L87" s="70"/>
      <c r="M87" s="70"/>
      <c r="N87" s="59"/>
      <c r="O87" s="61"/>
      <c r="P87" s="60"/>
      <c r="Q87" s="70"/>
      <c r="R87" s="70"/>
      <c r="S87" s="58"/>
      <c r="U87" s="123"/>
    </row>
    <row r="88" spans="1:21" x14ac:dyDescent="0.2">
      <c r="A88" s="58"/>
      <c r="B88" s="70"/>
      <c r="C88" s="70"/>
      <c r="D88" s="70"/>
      <c r="E88" s="62"/>
      <c r="F88" s="70"/>
      <c r="G88" s="71"/>
      <c r="H88" s="70"/>
      <c r="I88" s="60"/>
      <c r="J88" s="70"/>
      <c r="K88" s="66"/>
      <c r="L88" s="70"/>
      <c r="M88" s="70"/>
      <c r="N88" s="59"/>
      <c r="O88" s="61"/>
      <c r="P88" s="60"/>
      <c r="Q88" s="70"/>
      <c r="R88" s="70"/>
      <c r="S88" s="58"/>
      <c r="U88" s="123"/>
    </row>
    <row r="89" spans="1:21" x14ac:dyDescent="0.2">
      <c r="A89" s="58"/>
      <c r="B89" s="70"/>
      <c r="C89" s="70"/>
      <c r="D89" s="70"/>
      <c r="E89" s="62"/>
      <c r="F89" s="70"/>
      <c r="G89" s="71"/>
      <c r="H89" s="70"/>
      <c r="I89" s="60"/>
      <c r="J89" s="70"/>
      <c r="K89" s="66"/>
      <c r="L89" s="70"/>
      <c r="M89" s="70"/>
      <c r="N89" s="59"/>
      <c r="O89" s="61"/>
      <c r="P89" s="60"/>
      <c r="Q89" s="70"/>
      <c r="R89" s="70"/>
      <c r="S89" s="58"/>
      <c r="U89" s="123"/>
    </row>
    <row r="90" spans="1:21" x14ac:dyDescent="0.2">
      <c r="A90" s="58"/>
      <c r="B90" s="70"/>
      <c r="C90" s="70"/>
      <c r="D90" s="70"/>
      <c r="E90" s="62"/>
      <c r="F90" s="70"/>
      <c r="G90" s="71"/>
      <c r="H90" s="70"/>
      <c r="I90" s="60"/>
      <c r="J90" s="70"/>
      <c r="K90" s="66"/>
      <c r="L90" s="70"/>
      <c r="M90" s="70"/>
      <c r="N90" s="59"/>
      <c r="O90" s="61"/>
      <c r="P90" s="60"/>
      <c r="Q90" s="70"/>
      <c r="R90" s="70"/>
      <c r="S90" s="58"/>
      <c r="U90" s="123"/>
    </row>
    <row r="91" spans="1:21" x14ac:dyDescent="0.2">
      <c r="A91" s="58"/>
      <c r="B91" s="70"/>
      <c r="C91" s="70"/>
      <c r="D91" s="70"/>
      <c r="E91" s="62"/>
      <c r="F91" s="70"/>
      <c r="G91" s="71"/>
      <c r="H91" s="70"/>
      <c r="I91" s="60"/>
      <c r="J91" s="70"/>
      <c r="K91" s="66"/>
      <c r="L91" s="70"/>
      <c r="M91" s="70"/>
      <c r="N91" s="59"/>
      <c r="O91" s="61"/>
      <c r="P91" s="60"/>
      <c r="Q91" s="70"/>
      <c r="R91" s="70"/>
      <c r="S91" s="58"/>
      <c r="U91" s="123"/>
    </row>
  </sheetData>
  <phoneticPr fontId="0" type="noConversion"/>
  <pageMargins left="0.78740157499999996" right="0.78740157499999996" top="0.984251969" bottom="0.984251969" header="0.4921259845" footer="0.4921259845"/>
  <headerFooter alignWithMargins="0"/>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dimension ref="A1:AT2424"/>
  <sheetViews>
    <sheetView zoomScaleNormal="100" zoomScaleSheetLayoutView="100" workbookViewId="0">
      <pane xSplit="6" ySplit="9" topLeftCell="G10" activePane="bottomRight" state="frozen"/>
      <selection activeCell="A10" sqref="A1:B10"/>
      <selection pane="topRight" activeCell="A10" sqref="A1:B10"/>
      <selection pane="bottomLeft" activeCell="A10" sqref="A1:B10"/>
      <selection pane="bottomRight" activeCell="R11" sqref="R11"/>
    </sheetView>
  </sheetViews>
  <sheetFormatPr baseColWidth="10" defaultRowHeight="11.25" x14ac:dyDescent="0.2"/>
  <cols>
    <col min="1" max="2" width="5.28515625" style="25" bestFit="1" customWidth="1"/>
    <col min="3" max="4" width="5.28515625" style="25" customWidth="1"/>
    <col min="5" max="5" width="15.140625" style="4" customWidth="1"/>
    <col min="6" max="6" width="9.42578125" style="4" customWidth="1"/>
    <col min="7" max="7" width="7.140625" style="4" bestFit="1" customWidth="1"/>
    <col min="8" max="8" width="5.85546875" style="4" customWidth="1"/>
    <col min="9" max="9" width="9.42578125" style="1" customWidth="1"/>
    <col min="10" max="11" width="5" style="1" customWidth="1"/>
    <col min="12" max="12" width="6.7109375" style="1" customWidth="1"/>
    <col min="13" max="13" width="12.7109375" style="1" bestFit="1" customWidth="1"/>
    <col min="14" max="15" width="9.5703125" style="1" customWidth="1"/>
    <col min="16" max="18" width="6.5703125" style="1" customWidth="1"/>
    <col min="19" max="19" width="8.7109375" style="18" customWidth="1"/>
    <col min="20" max="20" width="8.42578125" style="1" customWidth="1"/>
    <col min="21" max="21" width="5.85546875" style="1" customWidth="1"/>
    <col min="22" max="22" width="7.42578125" style="1" customWidth="1"/>
    <col min="23" max="23" width="12.5703125" style="1" customWidth="1"/>
    <col min="24" max="24" width="11.42578125" style="1"/>
    <col min="25" max="25" width="12" style="1" customWidth="1"/>
    <col min="26" max="27" width="9.7109375" style="1" customWidth="1"/>
    <col min="28" max="28" width="15.85546875" style="1" customWidth="1"/>
    <col min="29" max="29" width="24.42578125" style="1" bestFit="1" customWidth="1"/>
    <col min="30" max="30" width="11.42578125" style="1"/>
    <col min="31" max="31" width="7.7109375" style="1" customWidth="1"/>
    <col min="32" max="32" width="7.42578125" style="1" customWidth="1"/>
    <col min="33" max="33" width="11.5703125" style="1" bestFit="1" customWidth="1"/>
    <col min="34" max="34" width="11.42578125" style="1"/>
    <col min="35" max="35" width="13" style="1" bestFit="1" customWidth="1"/>
    <col min="36" max="36" width="11.42578125" style="1"/>
    <col min="37" max="37" width="14.42578125" style="1" bestFit="1" customWidth="1"/>
    <col min="38" max="38" width="11.42578125" style="1"/>
    <col min="39" max="39" width="24.42578125" style="1" bestFit="1" customWidth="1"/>
    <col min="40" max="40" width="13" style="1" bestFit="1" customWidth="1"/>
    <col min="41" max="41" width="24.42578125" style="1" bestFit="1" customWidth="1"/>
    <col min="42" max="45" width="11.42578125" style="1"/>
    <col min="46" max="46" width="0" style="1" hidden="1" customWidth="1"/>
    <col min="47" max="16384" width="11.42578125" style="1"/>
  </cols>
  <sheetData>
    <row r="1" spans="1:46" s="15" customFormat="1" ht="18" x14ac:dyDescent="0.25">
      <c r="A1" s="26" t="s">
        <v>20</v>
      </c>
      <c r="B1" s="24"/>
      <c r="C1" s="24"/>
      <c r="D1" s="24"/>
      <c r="E1" s="16"/>
      <c r="F1" s="22"/>
      <c r="G1" s="16" t="s">
        <v>47</v>
      </c>
      <c r="H1" s="16"/>
      <c r="I1" s="152" t="str">
        <f>IF(M1=0,"","ATTENTION")</f>
        <v>ATTENTION</v>
      </c>
      <c r="M1" s="153">
        <f>COUNTIF(R10:R200,"0")</f>
        <v>1</v>
      </c>
      <c r="S1" s="17"/>
      <c r="AT1" s="15" t="s">
        <v>64</v>
      </c>
    </row>
    <row r="2" spans="1:46" s="15" customFormat="1" ht="18" x14ac:dyDescent="0.25">
      <c r="A2" s="26" t="s">
        <v>21</v>
      </c>
      <c r="B2" s="24"/>
      <c r="C2" s="24"/>
      <c r="D2" s="24"/>
      <c r="E2" s="16"/>
      <c r="F2" s="23"/>
      <c r="G2" s="16"/>
      <c r="H2" s="16"/>
      <c r="S2" s="17"/>
      <c r="AT2" s="15" t="s">
        <v>65</v>
      </c>
    </row>
    <row r="3" spans="1:46" x14ac:dyDescent="0.2">
      <c r="AT3" s="1" t="s">
        <v>66</v>
      </c>
    </row>
    <row r="4" spans="1:46" x14ac:dyDescent="0.2">
      <c r="AT4" s="1" t="s">
        <v>67</v>
      </c>
    </row>
    <row r="5" spans="1:46" x14ac:dyDescent="0.2">
      <c r="AT5" s="1" t="s">
        <v>68</v>
      </c>
    </row>
    <row r="6" spans="1:46" x14ac:dyDescent="0.2">
      <c r="AT6" s="1" t="s">
        <v>69</v>
      </c>
    </row>
    <row r="7" spans="1:46" ht="11.25" customHeight="1" x14ac:dyDescent="0.2">
      <c r="A7" s="165" t="s">
        <v>0</v>
      </c>
      <c r="B7" s="166"/>
      <c r="C7" s="171" t="s">
        <v>1</v>
      </c>
      <c r="D7" s="169"/>
      <c r="E7" s="169"/>
      <c r="F7" s="170"/>
      <c r="G7" s="167" t="s">
        <v>51</v>
      </c>
      <c r="H7" s="168"/>
      <c r="I7" s="163" t="s">
        <v>2</v>
      </c>
      <c r="J7" s="159"/>
      <c r="K7" s="159"/>
      <c r="L7" s="159"/>
      <c r="M7" s="159"/>
      <c r="N7" s="164"/>
      <c r="O7" s="86"/>
      <c r="P7" s="85" t="s">
        <v>3</v>
      </c>
      <c r="Q7" s="85"/>
      <c r="R7" s="85"/>
      <c r="S7" s="85"/>
      <c r="T7" s="85"/>
      <c r="U7" s="85"/>
      <c r="V7" s="85"/>
      <c r="W7" s="85"/>
      <c r="X7" s="3"/>
      <c r="Y7" s="159" t="s">
        <v>303</v>
      </c>
      <c r="Z7" s="159" t="s">
        <v>280</v>
      </c>
      <c r="AA7" s="159" t="s">
        <v>281</v>
      </c>
      <c r="AB7" s="173" t="s">
        <v>22</v>
      </c>
      <c r="AC7" s="173" t="s">
        <v>36</v>
      </c>
      <c r="AD7" s="173" t="s">
        <v>23</v>
      </c>
      <c r="AE7" s="173" t="s">
        <v>24</v>
      </c>
      <c r="AF7" s="173" t="s">
        <v>25</v>
      </c>
      <c r="AG7" s="173" t="s">
        <v>26</v>
      </c>
      <c r="AH7" s="173" t="s">
        <v>28</v>
      </c>
      <c r="AI7" s="173" t="s">
        <v>27</v>
      </c>
      <c r="AK7" s="174" t="s">
        <v>31</v>
      </c>
      <c r="AL7" s="174" t="s">
        <v>32</v>
      </c>
      <c r="AM7" s="174" t="s">
        <v>33</v>
      </c>
      <c r="AN7" s="174" t="s">
        <v>34</v>
      </c>
      <c r="AO7" s="174" t="s">
        <v>35</v>
      </c>
      <c r="AT7" s="1" t="s">
        <v>70</v>
      </c>
    </row>
    <row r="8" spans="1:46" ht="11.25" customHeight="1" x14ac:dyDescent="0.2">
      <c r="A8" s="169" t="s">
        <v>4</v>
      </c>
      <c r="B8" s="165" t="s">
        <v>5</v>
      </c>
      <c r="C8" s="171" t="s">
        <v>4</v>
      </c>
      <c r="D8" s="169" t="s">
        <v>5</v>
      </c>
      <c r="E8" s="169" t="s">
        <v>6</v>
      </c>
      <c r="F8" s="170" t="s">
        <v>58</v>
      </c>
      <c r="G8" s="172" t="s">
        <v>7</v>
      </c>
      <c r="H8" s="165" t="s">
        <v>8</v>
      </c>
      <c r="I8" s="163" t="s">
        <v>9</v>
      </c>
      <c r="J8" s="159" t="s">
        <v>10</v>
      </c>
      <c r="K8" s="159"/>
      <c r="L8" s="159"/>
      <c r="M8" s="159" t="s">
        <v>11</v>
      </c>
      <c r="N8" s="164" t="s">
        <v>162</v>
      </c>
      <c r="O8" s="161" t="s">
        <v>155</v>
      </c>
      <c r="P8" s="85" t="s">
        <v>49</v>
      </c>
      <c r="Q8" s="85"/>
      <c r="R8" s="159" t="s">
        <v>158</v>
      </c>
      <c r="S8" s="160" t="s">
        <v>13</v>
      </c>
      <c r="T8" s="159" t="s">
        <v>159</v>
      </c>
      <c r="U8" s="159" t="s">
        <v>14</v>
      </c>
      <c r="V8" s="159"/>
      <c r="W8" s="159" t="s">
        <v>161</v>
      </c>
      <c r="X8" s="3"/>
      <c r="Y8" s="159"/>
      <c r="Z8" s="159"/>
      <c r="AA8" s="159"/>
      <c r="AB8" s="173"/>
      <c r="AC8" s="173"/>
      <c r="AD8" s="173"/>
      <c r="AE8" s="173"/>
      <c r="AF8" s="173"/>
      <c r="AG8" s="173"/>
      <c r="AH8" s="173"/>
      <c r="AI8" s="173"/>
      <c r="AK8" s="174"/>
      <c r="AL8" s="174"/>
      <c r="AM8" s="174"/>
      <c r="AN8" s="174"/>
      <c r="AO8" s="174"/>
      <c r="AT8" s="1" t="s">
        <v>71</v>
      </c>
    </row>
    <row r="9" spans="1:46" ht="36.75" customHeight="1" x14ac:dyDescent="0.2">
      <c r="A9" s="169"/>
      <c r="B9" s="165"/>
      <c r="C9" s="171"/>
      <c r="D9" s="169"/>
      <c r="E9" s="169"/>
      <c r="F9" s="170"/>
      <c r="G9" s="172"/>
      <c r="H9" s="165"/>
      <c r="I9" s="163"/>
      <c r="J9" s="2" t="s">
        <v>15</v>
      </c>
      <c r="K9" s="2" t="s">
        <v>16</v>
      </c>
      <c r="L9" s="2" t="s">
        <v>304</v>
      </c>
      <c r="M9" s="159"/>
      <c r="N9" s="164"/>
      <c r="O9" s="162"/>
      <c r="P9" s="87" t="s">
        <v>156</v>
      </c>
      <c r="Q9" s="87" t="s">
        <v>157</v>
      </c>
      <c r="R9" s="159"/>
      <c r="S9" s="160"/>
      <c r="T9" s="159"/>
      <c r="U9" s="2" t="s">
        <v>160</v>
      </c>
      <c r="V9" s="2" t="s">
        <v>19</v>
      </c>
      <c r="W9" s="159"/>
      <c r="X9" s="3"/>
      <c r="Y9" s="159"/>
      <c r="Z9" s="159"/>
      <c r="AA9" s="159"/>
      <c r="AB9" s="173"/>
      <c r="AC9" s="173"/>
      <c r="AD9" s="173"/>
      <c r="AE9" s="173"/>
      <c r="AF9" s="173"/>
      <c r="AG9" s="173"/>
      <c r="AH9" s="173"/>
      <c r="AI9" s="173"/>
      <c r="AK9" s="174"/>
      <c r="AL9" s="174"/>
      <c r="AM9" s="174"/>
      <c r="AN9" s="174"/>
      <c r="AO9" s="174"/>
      <c r="AT9" s="1" t="s">
        <v>72</v>
      </c>
    </row>
    <row r="10" spans="1:46" x14ac:dyDescent="0.2">
      <c r="A10" s="31">
        <v>1</v>
      </c>
      <c r="B10" s="32">
        <v>2</v>
      </c>
      <c r="C10" s="33" t="s">
        <v>294</v>
      </c>
      <c r="D10" s="34" t="s">
        <v>295</v>
      </c>
      <c r="E10" s="45" t="s">
        <v>71</v>
      </c>
      <c r="F10" s="35" t="s">
        <v>294</v>
      </c>
      <c r="G10" s="36">
        <v>35471</v>
      </c>
      <c r="H10" s="83" t="s">
        <v>296</v>
      </c>
      <c r="I10" s="46">
        <v>500</v>
      </c>
      <c r="J10" s="31">
        <v>1000</v>
      </c>
      <c r="K10" s="84">
        <v>1100</v>
      </c>
      <c r="L10" s="31">
        <v>1200</v>
      </c>
      <c r="M10" s="38" t="s">
        <v>305</v>
      </c>
      <c r="N10" s="145" t="str">
        <f>IF(M10="PAPOTO","1.0%",IF(M10="Tangente","2.5%",""))</f>
        <v>1.0%</v>
      </c>
      <c r="O10" s="33" t="s">
        <v>310</v>
      </c>
      <c r="P10" s="41">
        <v>18</v>
      </c>
      <c r="Q10" s="41">
        <v>31</v>
      </c>
      <c r="R10" s="43">
        <v>0</v>
      </c>
      <c r="S10" s="31">
        <v>20</v>
      </c>
      <c r="T10" s="38" t="s">
        <v>297</v>
      </c>
      <c r="U10" s="41">
        <v>6.4</v>
      </c>
      <c r="V10" s="38" t="s">
        <v>298</v>
      </c>
      <c r="W10" s="38" t="s">
        <v>299</v>
      </c>
      <c r="Y10" s="146">
        <f t="shared" ref="Y10:Y73" si="0">IF(R10&lt;&gt;0,IF(AL10&lt;&gt;"",AL10-273.16,""),S10)</f>
        <v>20</v>
      </c>
      <c r="Z10" s="146">
        <f>IF(Y10="","",(IF(INDEX(Cables!$A$1:$U$200,MATCH(UPPER(E10),Cables!$B$1:$B$200,0),21)="",Y10-2,(IF(INDEX(Cables!$A$1:$U$200,MATCH(UPPER(E10),Cables!$B$1:$B$200,0),21)*0.5&lt;R10,"Transit trop important",IF(INDEX(Cables!$A$1:$U$200,MATCH(UPPER(E10),Cables!$B$1:$B$200,0),21)*0.25&gt;R10,Y10-2,Y10-4))))))</f>
        <v>18</v>
      </c>
      <c r="AA10" s="146">
        <f>IF(Y10="","",(IF(INDEX(Cables!$A$1:$U$200,MATCH(UPPER(E10),Cables!$B$1:$B$200,0),21)="",Y10+2,(IF(INDEX(Cables!$A$1:$U$200,MATCH(UPPER(E10),Cables!$B$1:$B$200,0),21)*0.5&lt;R10,"Transit trop important",IF(INDEX(Cables!$A$1:$U$200,MATCH(UPPER(E10),Cables!$B$1:$B$200,0),21)*0.25&gt;R10,Y10+2,Y10+4))))))</f>
        <v>22</v>
      </c>
      <c r="AB10" s="19">
        <f>INDEX(Cables!$A$1:$N$200,MATCH(UPPER(E10),Cables!$B$1:$B$200,0),14)</f>
        <v>3.5999999999999999E-3</v>
      </c>
      <c r="AC10" s="8">
        <f>0.85*AF10</f>
        <v>0.67149999999999999</v>
      </c>
      <c r="AD10" s="8">
        <f>IF(UPPER(T10)="CLAIR",400,IF(UPPER(T10)="COUVERT",200,""))</f>
        <v>400</v>
      </c>
      <c r="AE10" s="154">
        <f>IF(U10&lt;=2,2,U10)</f>
        <v>6.4</v>
      </c>
      <c r="AF10" s="8">
        <f>IF(UPPER(W10)="NOIR",0.88,IF(UPPER(W10)="MAT",0.79,IF(UPPER(W10)="BRILLANT",0.55,"")))</f>
        <v>0.79</v>
      </c>
      <c r="AG10" s="8">
        <v>5.6699999999999998E-8</v>
      </c>
      <c r="AH10" s="20">
        <f>IF(ISNUMBER(INDEX(Cables!$A$1:$N$200,MATCH(UPPER(E10),Cables!$B$1:$B$200,0),5)/1000)=FALSE,"",INDEX(Cables!$A$1:$N$200,MATCH(UPPER(E10),Cables!$B$1:$B$200,0),5)/1000)</f>
        <v>1.46E-4</v>
      </c>
      <c r="AI10" s="20">
        <f>INDEX(Cables!$A$1:$N$200,MATCH(UPPER(E10),Cables!$B$1:$B$200,0),7)/1000</f>
        <v>1.9600000000000003E-2</v>
      </c>
      <c r="AK10" s="8">
        <f>S10+273.16</f>
        <v>293.16000000000003</v>
      </c>
      <c r="AL10" s="8">
        <v>296.00967189396619</v>
      </c>
      <c r="AM10" s="21">
        <f t="shared" ref="AM10:AM73" si="1">R10^2*AH10*(1+AB10*(AL10-293.15))+AC10*AD10*AI10</f>
        <v>5.2645600000000012</v>
      </c>
      <c r="AN10" s="20">
        <f>8.55*(AL10-AK10)*(AE10*AI10)^0.448+AF10*AG10*PI()*AI10*(AL10^4-AK10^4)</f>
        <v>10.416764403219815</v>
      </c>
      <c r="AO10" s="21">
        <f>AM10-AN10</f>
        <v>-5.1522044032198142</v>
      </c>
      <c r="AQ10" s="124"/>
      <c r="AT10" s="1" t="s">
        <v>73</v>
      </c>
    </row>
    <row r="11" spans="1:46" x14ac:dyDescent="0.2">
      <c r="A11" s="31"/>
      <c r="B11" s="32"/>
      <c r="C11" s="33"/>
      <c r="D11" s="34"/>
      <c r="E11" s="45"/>
      <c r="F11" s="35"/>
      <c r="G11" s="36"/>
      <c r="H11" s="83"/>
      <c r="I11" s="46"/>
      <c r="J11" s="31"/>
      <c r="K11" s="84"/>
      <c r="L11" s="31"/>
      <c r="M11" s="38"/>
      <c r="N11" s="145" t="str">
        <f t="shared" ref="N11:N74" si="2">IF(M11="PAPOTO","1.0%",IF(M11="Tangente","2.5%",""))</f>
        <v/>
      </c>
      <c r="O11" s="81"/>
      <c r="P11" s="41"/>
      <c r="Q11" s="41"/>
      <c r="R11" s="43" t="str">
        <f>IF(S11&lt;&gt;"",IF(AH11="inconnu","!!!!",1000*(SQRT(P11^2+Q11^2))/(1.732*$O11))/F11,"")</f>
        <v/>
      </c>
      <c r="S11" s="31"/>
      <c r="T11" s="38"/>
      <c r="U11" s="41"/>
      <c r="V11" s="38"/>
      <c r="W11" s="38"/>
      <c r="Y11" s="146" t="str">
        <f t="shared" si="0"/>
        <v/>
      </c>
      <c r="Z11" s="146" t="str">
        <f>IF(Y11="","",(IF(INDEX(Cables!$A$1:$U$200,MATCH(UPPER(E11),Cables!$B$1:$B$200,0),21)="",Y11-2,(IF(INDEX(Cables!$A$1:$U$200,MATCH(UPPER(E11),Cables!$B$1:$B$200,0),21)*0.5&lt;R11,"Transit trop important",IF(INDEX(Cables!$A$1:$U$200,MATCH(UPPER(E11),Cables!$B$1:$B$200,0),21)*0.25&gt;R11,Y11-2,Y11-4))))))</f>
        <v/>
      </c>
      <c r="AA11" s="146" t="str">
        <f>IF(Y11="","",(IF(INDEX(Cables!$A$1:$U$200,MATCH(UPPER(E11),Cables!$B$1:$B$200,0),21)="",Y11+2,(IF(INDEX(Cables!$A$1:$U$200,MATCH(UPPER(E11),Cables!$B$1:$B$200,0),21)*0.5&lt;R11,"Transit trop important",IF(INDEX(Cables!$A$1:$U$200,MATCH(UPPER(E11),Cables!$B$1:$B$200,0),21)*0.25&gt;R11,Y11+2,Y11+4))))))</f>
        <v/>
      </c>
      <c r="AB11" s="19" t="e">
        <f>INDEX(Cables!$A$1:$N$200,MATCH(UPPER(E11),Cables!$B$1:$B$200,0),14)</f>
        <v>#N/A</v>
      </c>
      <c r="AC11" s="8" t="e">
        <f t="shared" ref="AC11:AC74" si="3">0.85*AF11</f>
        <v>#VALUE!</v>
      </c>
      <c r="AD11" s="8" t="str">
        <f t="shared" ref="AD11:AD74" si="4">IF(UPPER(T11)="CLAIR",400,IF(UPPER(T11)="COUVERT",200,""))</f>
        <v/>
      </c>
      <c r="AE11" s="154">
        <f t="shared" ref="AE11:AE74" si="5">IF(U11&lt;=2,2,U11)</f>
        <v>2</v>
      </c>
      <c r="AF11" s="8" t="str">
        <f t="shared" ref="AF11:AF74" si="6">IF(UPPER(W11)="NOIR",0.88,IF(UPPER(W11)="MAT",0.79,IF(UPPER(W11)="BRILLANT",0.55,"")))</f>
        <v/>
      </c>
      <c r="AG11" s="8">
        <v>5.6699999999999998E-8</v>
      </c>
      <c r="AH11" s="20" t="str">
        <f>IF(ISNUMBER(INDEX(Cables!$A$1:$N$200,MATCH(UPPER(E11),Cables!$B$1:$B$200,0),5)/1000)=FALSE,"",INDEX(Cables!$A$1:$N$200,MATCH(UPPER(E11),Cables!$B$1:$B$200,0),5)/1000)</f>
        <v/>
      </c>
      <c r="AI11" s="20" t="e">
        <f>INDEX(Cables!$A$1:$N$200,MATCH(UPPER(E11),Cables!$B$1:$B$200,0),7)/1000</f>
        <v>#N/A</v>
      </c>
      <c r="AK11" s="8">
        <f t="shared" ref="AK11:AK74" si="7">S11+273.16</f>
        <v>273.16000000000003</v>
      </c>
      <c r="AL11" s="8"/>
      <c r="AM11" s="21" t="e">
        <f t="shared" si="1"/>
        <v>#VALUE!</v>
      </c>
      <c r="AN11" s="20" t="e">
        <f>8.55*(AL11-AK11)*(AE11*AI11)^0.448+AF11*AG11*PI()*AI11*(AL11^4-AK11^4)</f>
        <v>#N/A</v>
      </c>
      <c r="AO11" s="21" t="e">
        <f t="shared" ref="AO11:AO74" si="8">AM11-AN11</f>
        <v>#VALUE!</v>
      </c>
      <c r="AT11" s="1" t="s">
        <v>74</v>
      </c>
    </row>
    <row r="12" spans="1:46" x14ac:dyDescent="0.2">
      <c r="A12" s="31"/>
      <c r="B12" s="32"/>
      <c r="C12" s="33"/>
      <c r="D12" s="34"/>
      <c r="E12" s="45"/>
      <c r="F12" s="35"/>
      <c r="G12" s="36"/>
      <c r="H12" s="83"/>
      <c r="I12" s="46"/>
      <c r="J12" s="31"/>
      <c r="K12" s="84"/>
      <c r="L12" s="31"/>
      <c r="M12" s="38"/>
      <c r="N12" s="145" t="str">
        <f t="shared" si="2"/>
        <v/>
      </c>
      <c r="O12" s="81"/>
      <c r="P12" s="43"/>
      <c r="Q12" s="43"/>
      <c r="R12" s="43" t="str">
        <f t="shared" ref="R12:R74" si="9">IF(S12&lt;&gt;"",IF(AH12="inconnu","!!!!",1000*(SQRT(P12^2+Q12^2))/(1.732*$O12))/F12,"")</f>
        <v/>
      </c>
      <c r="S12" s="31"/>
      <c r="T12" s="38"/>
      <c r="U12" s="41"/>
      <c r="V12" s="38"/>
      <c r="W12" s="38"/>
      <c r="Y12" s="146" t="str">
        <f t="shared" si="0"/>
        <v/>
      </c>
      <c r="Z12" s="146" t="str">
        <f>IF(Y12="","",(IF(INDEX(Cables!$A$1:$U$200,MATCH(UPPER(E12),Cables!$B$1:$B$200,0),21)="",Y12-2,(IF(INDEX(Cables!$A$1:$U$200,MATCH(UPPER(E12),Cables!$B$1:$B$200,0),21)*0.5&lt;R12,"Transit trop important",IF(INDEX(Cables!$A$1:$U$200,MATCH(UPPER(E12),Cables!$B$1:$B$200,0),21)*0.25&gt;R12,Y12-2,Y12-4))))))</f>
        <v/>
      </c>
      <c r="AA12" s="146" t="str">
        <f>IF(Y12="","",(IF(INDEX(Cables!$A$1:$U$200,MATCH(UPPER(E12),Cables!$B$1:$B$200,0),21)="",Y12+2,(IF(INDEX(Cables!$A$1:$U$200,MATCH(UPPER(E12),Cables!$B$1:$B$200,0),21)*0.5&lt;R12,"Transit trop important",IF(INDEX(Cables!$A$1:$U$200,MATCH(UPPER(E12),Cables!$B$1:$B$200,0),21)*0.25&gt;R12,Y12+2,Y12+4))))))</f>
        <v/>
      </c>
      <c r="AB12" s="19" t="e">
        <f>INDEX(Cables!$A$1:$N$200,MATCH(UPPER(E12),Cables!$B$1:$B$200,0),14)</f>
        <v>#N/A</v>
      </c>
      <c r="AC12" s="8" t="e">
        <f t="shared" si="3"/>
        <v>#VALUE!</v>
      </c>
      <c r="AD12" s="8" t="str">
        <f t="shared" si="4"/>
        <v/>
      </c>
      <c r="AE12" s="154">
        <f t="shared" si="5"/>
        <v>2</v>
      </c>
      <c r="AF12" s="8" t="str">
        <f t="shared" si="6"/>
        <v/>
      </c>
      <c r="AG12" s="8">
        <v>5.6699999999999998E-8</v>
      </c>
      <c r="AH12" s="20" t="str">
        <f>IF(ISNUMBER(INDEX(Cables!$A$1:$N$200,MATCH(UPPER(E12),Cables!$B$1:$B$200,0),5)/1000)=FALSE,"",INDEX(Cables!$A$1:$N$200,MATCH(UPPER(E12),Cables!$B$1:$B$200,0),5)/1000)</f>
        <v/>
      </c>
      <c r="AI12" s="20" t="e">
        <f>INDEX(Cables!$A$1:$N$200,MATCH(UPPER(E12),Cables!$B$1:$B$200,0),7)/1000</f>
        <v>#N/A</v>
      </c>
      <c r="AK12" s="8">
        <f t="shared" si="7"/>
        <v>273.16000000000003</v>
      </c>
      <c r="AL12" s="8"/>
      <c r="AM12" s="21" t="e">
        <f t="shared" si="1"/>
        <v>#VALUE!</v>
      </c>
      <c r="AN12" s="20" t="e">
        <f t="shared" ref="AN12:AN74" si="10">8.55*(AL12-AK12)*(AE12*AI12)^0.448+AF12*AG12*PI()*AI12*(AL12^4-AK12^4)</f>
        <v>#N/A</v>
      </c>
      <c r="AO12" s="20" t="e">
        <f>AM12-AN12</f>
        <v>#VALUE!</v>
      </c>
      <c r="AT12" s="1" t="s">
        <v>75</v>
      </c>
    </row>
    <row r="13" spans="1:46" x14ac:dyDescent="0.2">
      <c r="A13" s="31"/>
      <c r="B13" s="32"/>
      <c r="C13" s="33"/>
      <c r="D13" s="34"/>
      <c r="E13" s="45"/>
      <c r="F13" s="35"/>
      <c r="G13" s="36"/>
      <c r="H13" s="83"/>
      <c r="I13" s="46"/>
      <c r="J13" s="31"/>
      <c r="K13" s="84"/>
      <c r="L13" s="31"/>
      <c r="M13" s="38"/>
      <c r="N13" s="145" t="str">
        <f t="shared" si="2"/>
        <v/>
      </c>
      <c r="O13" s="81"/>
      <c r="P13" s="41"/>
      <c r="Q13" s="41"/>
      <c r="R13" s="43" t="str">
        <f t="shared" si="9"/>
        <v/>
      </c>
      <c r="S13" s="31"/>
      <c r="T13" s="38"/>
      <c r="U13" s="41"/>
      <c r="V13" s="38"/>
      <c r="W13" s="38"/>
      <c r="Y13" s="146" t="str">
        <f t="shared" si="0"/>
        <v/>
      </c>
      <c r="Z13" s="146" t="str">
        <f>IF(Y13="","",(IF(INDEX(Cables!$A$1:$U$200,MATCH(UPPER(E13),Cables!$B$1:$B$200,0),21)="",Y13-2,(IF(INDEX(Cables!$A$1:$U$200,MATCH(UPPER(E13),Cables!$B$1:$B$200,0),21)*0.5&lt;R13,"Transit trop important",IF(INDEX(Cables!$A$1:$U$200,MATCH(UPPER(E13),Cables!$B$1:$B$200,0),21)*0.25&gt;R13,Y13-2,Y13-4))))))</f>
        <v/>
      </c>
      <c r="AA13" s="146" t="str">
        <f>IF(Y13="","",(IF(INDEX(Cables!$A$1:$U$200,MATCH(UPPER(E13),Cables!$B$1:$B$200,0),21)="",Y13+2,(IF(INDEX(Cables!$A$1:$U$200,MATCH(UPPER(E13),Cables!$B$1:$B$200,0),21)*0.5&lt;R13,"Transit trop important",IF(INDEX(Cables!$A$1:$U$200,MATCH(UPPER(E13),Cables!$B$1:$B$200,0),21)*0.25&gt;R13,Y13+2,Y13+4))))))</f>
        <v/>
      </c>
      <c r="AB13" s="19" t="e">
        <f>INDEX(Cables!$A$1:$N$200,MATCH(UPPER(E13),Cables!$B$1:$B$200,0),14)</f>
        <v>#N/A</v>
      </c>
      <c r="AC13" s="8" t="e">
        <f t="shared" si="3"/>
        <v>#VALUE!</v>
      </c>
      <c r="AD13" s="8" t="str">
        <f t="shared" si="4"/>
        <v/>
      </c>
      <c r="AE13" s="154">
        <f t="shared" si="5"/>
        <v>2</v>
      </c>
      <c r="AF13" s="8" t="str">
        <f t="shared" si="6"/>
        <v/>
      </c>
      <c r="AG13" s="8">
        <v>5.6699999999999998E-8</v>
      </c>
      <c r="AH13" s="20" t="str">
        <f>IF(ISNUMBER(INDEX(Cables!$A$1:$N$200,MATCH(UPPER(E13),Cables!$B$1:$B$200,0),5)/1000)=FALSE,"",INDEX(Cables!$A$1:$N$200,MATCH(UPPER(E13),Cables!$B$1:$B$200,0),5)/1000)</f>
        <v/>
      </c>
      <c r="AI13" s="20" t="e">
        <f>INDEX(Cables!$A$1:$N$200,MATCH(UPPER(E13),Cables!$B$1:$B$200,0),7)/1000</f>
        <v>#N/A</v>
      </c>
      <c r="AK13" s="8">
        <f t="shared" si="7"/>
        <v>273.16000000000003</v>
      </c>
      <c r="AL13" s="8"/>
      <c r="AM13" s="21" t="e">
        <f t="shared" si="1"/>
        <v>#VALUE!</v>
      </c>
      <c r="AN13" s="20" t="e">
        <f t="shared" si="10"/>
        <v>#N/A</v>
      </c>
      <c r="AO13" s="21" t="e">
        <f t="shared" si="8"/>
        <v>#VALUE!</v>
      </c>
      <c r="AT13" s="1" t="s">
        <v>76</v>
      </c>
    </row>
    <row r="14" spans="1:46" x14ac:dyDescent="0.2">
      <c r="A14" s="31"/>
      <c r="B14" s="32"/>
      <c r="C14" s="33"/>
      <c r="D14" s="34"/>
      <c r="E14" s="45"/>
      <c r="F14" s="35"/>
      <c r="G14" s="36"/>
      <c r="H14" s="83"/>
      <c r="I14" s="46"/>
      <c r="J14" s="31"/>
      <c r="K14" s="84"/>
      <c r="L14" s="31"/>
      <c r="M14" s="38"/>
      <c r="N14" s="145" t="str">
        <f t="shared" si="2"/>
        <v/>
      </c>
      <c r="O14" s="81"/>
      <c r="P14" s="41"/>
      <c r="Q14" s="41"/>
      <c r="R14" s="43" t="str">
        <f t="shared" si="9"/>
        <v/>
      </c>
      <c r="S14" s="31"/>
      <c r="T14" s="38"/>
      <c r="U14" s="41"/>
      <c r="V14" s="38"/>
      <c r="W14" s="38"/>
      <c r="Y14" s="146" t="str">
        <f t="shared" si="0"/>
        <v/>
      </c>
      <c r="Z14" s="146" t="str">
        <f>IF(Y14="","",(IF(INDEX(Cables!$A$1:$U$200,MATCH(UPPER(E14),Cables!$B$1:$B$200,0),21)="",Y14-2,(IF(INDEX(Cables!$A$1:$U$200,MATCH(UPPER(E14),Cables!$B$1:$B$200,0),21)*0.5&lt;R14,"Transit trop important",IF(INDEX(Cables!$A$1:$U$200,MATCH(UPPER(E14),Cables!$B$1:$B$200,0),21)*0.25&gt;R14,Y14-2,Y14-4))))))</f>
        <v/>
      </c>
      <c r="AA14" s="146" t="str">
        <f>IF(Y14="","",(IF(INDEX(Cables!$A$1:$U$200,MATCH(UPPER(E14),Cables!$B$1:$B$200,0),21)="",Y14+2,(IF(INDEX(Cables!$A$1:$U$200,MATCH(UPPER(E14),Cables!$B$1:$B$200,0),21)*0.5&lt;R14,"Transit trop important",IF(INDEX(Cables!$A$1:$U$200,MATCH(UPPER(E14),Cables!$B$1:$B$200,0),21)*0.25&gt;R14,Y14+2,Y14+4))))))</f>
        <v/>
      </c>
      <c r="AB14" s="19" t="e">
        <f>INDEX(Cables!$A$1:$N$200,MATCH(UPPER(E14),Cables!$B$1:$B$200,0),14)</f>
        <v>#N/A</v>
      </c>
      <c r="AC14" s="8" t="e">
        <f t="shared" si="3"/>
        <v>#VALUE!</v>
      </c>
      <c r="AD14" s="8" t="str">
        <f t="shared" si="4"/>
        <v/>
      </c>
      <c r="AE14" s="154">
        <f t="shared" si="5"/>
        <v>2</v>
      </c>
      <c r="AF14" s="8" t="str">
        <f t="shared" si="6"/>
        <v/>
      </c>
      <c r="AG14" s="8">
        <v>5.6699999999999998E-8</v>
      </c>
      <c r="AH14" s="20" t="str">
        <f>IF(ISNUMBER(INDEX(Cables!$A$1:$N$200,MATCH(UPPER(E14),Cables!$B$1:$B$200,0),5)/1000)=FALSE,"",INDEX(Cables!$A$1:$N$200,MATCH(UPPER(E14),Cables!$B$1:$B$200,0),5)/1000)</f>
        <v/>
      </c>
      <c r="AI14" s="20" t="e">
        <f>INDEX(Cables!$A$1:$N$200,MATCH(UPPER(E14),Cables!$B$1:$B$200,0),7)/1000</f>
        <v>#N/A</v>
      </c>
      <c r="AK14" s="8">
        <f t="shared" si="7"/>
        <v>273.16000000000003</v>
      </c>
      <c r="AL14" s="8"/>
      <c r="AM14" s="21" t="e">
        <f t="shared" si="1"/>
        <v>#VALUE!</v>
      </c>
      <c r="AN14" s="20" t="e">
        <f t="shared" si="10"/>
        <v>#N/A</v>
      </c>
      <c r="AO14" s="21" t="e">
        <f t="shared" si="8"/>
        <v>#VALUE!</v>
      </c>
      <c r="AT14" s="1" t="s">
        <v>77</v>
      </c>
    </row>
    <row r="15" spans="1:46" x14ac:dyDescent="0.2">
      <c r="A15" s="31"/>
      <c r="B15" s="32"/>
      <c r="C15" s="33"/>
      <c r="D15" s="34"/>
      <c r="E15" s="45"/>
      <c r="F15" s="35"/>
      <c r="G15" s="36"/>
      <c r="H15" s="83"/>
      <c r="I15" s="46"/>
      <c r="J15" s="31"/>
      <c r="K15" s="84"/>
      <c r="L15" s="31"/>
      <c r="M15" s="38"/>
      <c r="N15" s="145" t="str">
        <f t="shared" si="2"/>
        <v/>
      </c>
      <c r="O15" s="81"/>
      <c r="P15" s="41"/>
      <c r="Q15" s="41"/>
      <c r="R15" s="43" t="str">
        <f t="shared" si="9"/>
        <v/>
      </c>
      <c r="S15" s="31"/>
      <c r="T15" s="38"/>
      <c r="U15" s="41"/>
      <c r="V15" s="38"/>
      <c r="W15" s="38"/>
      <c r="Y15" s="146" t="str">
        <f t="shared" si="0"/>
        <v/>
      </c>
      <c r="Z15" s="146" t="str">
        <f>IF(Y15="","",(IF(INDEX(Cables!$A$1:$U$200,MATCH(UPPER(E15),Cables!$B$1:$B$200,0),21)="",Y15-2,(IF(INDEX(Cables!$A$1:$U$200,MATCH(UPPER(E15),Cables!$B$1:$B$200,0),21)*0.5&lt;R15,"Transit trop important",IF(INDEX(Cables!$A$1:$U$200,MATCH(UPPER(E15),Cables!$B$1:$B$200,0),21)*0.25&gt;R15,Y15-2,Y15-4))))))</f>
        <v/>
      </c>
      <c r="AA15" s="146" t="str">
        <f>IF(Y15="","",(IF(INDEX(Cables!$A$1:$U$200,MATCH(UPPER(E15),Cables!$B$1:$B$200,0),21)="",Y15+2,(IF(INDEX(Cables!$A$1:$U$200,MATCH(UPPER(E15),Cables!$B$1:$B$200,0),21)*0.5&lt;R15,"Transit trop important",IF(INDEX(Cables!$A$1:$U$200,MATCH(UPPER(E15),Cables!$B$1:$B$200,0),21)*0.25&gt;R15,Y15+2,Y15+4))))))</f>
        <v/>
      </c>
      <c r="AB15" s="19" t="e">
        <f>INDEX(Cables!$A$1:$N$200,MATCH(UPPER(E15),Cables!$B$1:$B$200,0),14)</f>
        <v>#N/A</v>
      </c>
      <c r="AC15" s="8" t="e">
        <f t="shared" si="3"/>
        <v>#VALUE!</v>
      </c>
      <c r="AD15" s="8" t="str">
        <f>IF(UPPER(T15)="CLAIR",400,IF(UPPER(T15)="COUVERT",200,""))</f>
        <v/>
      </c>
      <c r="AE15" s="154">
        <f t="shared" si="5"/>
        <v>2</v>
      </c>
      <c r="AF15" s="8" t="str">
        <f t="shared" si="6"/>
        <v/>
      </c>
      <c r="AG15" s="8">
        <v>5.6699999999999998E-8</v>
      </c>
      <c r="AH15" s="20" t="str">
        <f>IF(ISNUMBER(INDEX(Cables!$A$1:$N$200,MATCH(UPPER(E15),Cables!$B$1:$B$200,0),5)/1000)=FALSE,"",INDEX(Cables!$A$1:$N$200,MATCH(UPPER(E15),Cables!$B$1:$B$200,0),5)/1000)</f>
        <v/>
      </c>
      <c r="AI15" s="20" t="e">
        <f>INDEX(Cables!$A$1:$N$200,MATCH(UPPER(E15),Cables!$B$1:$B$200,0),7)/1000</f>
        <v>#N/A</v>
      </c>
      <c r="AK15" s="8">
        <f t="shared" si="7"/>
        <v>273.16000000000003</v>
      </c>
      <c r="AL15" s="8"/>
      <c r="AM15" s="21" t="e">
        <f t="shared" si="1"/>
        <v>#VALUE!</v>
      </c>
      <c r="AN15" s="20" t="e">
        <f t="shared" si="10"/>
        <v>#N/A</v>
      </c>
      <c r="AO15" s="21" t="e">
        <f t="shared" si="8"/>
        <v>#VALUE!</v>
      </c>
      <c r="AT15" s="1" t="s">
        <v>78</v>
      </c>
    </row>
    <row r="16" spans="1:46" x14ac:dyDescent="0.2">
      <c r="A16" s="31"/>
      <c r="B16" s="32"/>
      <c r="C16" s="33"/>
      <c r="D16" s="34"/>
      <c r="E16" s="45"/>
      <c r="F16" s="35"/>
      <c r="G16" s="36"/>
      <c r="H16" s="83"/>
      <c r="I16" s="46"/>
      <c r="J16" s="31"/>
      <c r="K16" s="84"/>
      <c r="L16" s="31"/>
      <c r="M16" s="38"/>
      <c r="N16" s="145" t="str">
        <f t="shared" si="2"/>
        <v/>
      </c>
      <c r="O16" s="81"/>
      <c r="P16" s="41"/>
      <c r="Q16" s="41"/>
      <c r="R16" s="43" t="str">
        <f t="shared" si="9"/>
        <v/>
      </c>
      <c r="S16" s="31"/>
      <c r="T16" s="38"/>
      <c r="U16" s="41"/>
      <c r="V16" s="38"/>
      <c r="W16" s="38"/>
      <c r="Y16" s="146" t="str">
        <f t="shared" si="0"/>
        <v/>
      </c>
      <c r="Z16" s="146" t="str">
        <f>IF(Y16="","",(IF(INDEX(Cables!$A$1:$U$200,MATCH(UPPER(E16),Cables!$B$1:$B$200,0),21)="",Y16-2,(IF(INDEX(Cables!$A$1:$U$200,MATCH(UPPER(E16),Cables!$B$1:$B$200,0),21)*0.5&lt;R16,"Transit trop important",IF(INDEX(Cables!$A$1:$U$200,MATCH(UPPER(E16),Cables!$B$1:$B$200,0),21)*0.25&gt;R16,Y16-2,Y16-4))))))</f>
        <v/>
      </c>
      <c r="AA16" s="146" t="str">
        <f>IF(Y16="","",(IF(INDEX(Cables!$A$1:$U$200,MATCH(UPPER(E16),Cables!$B$1:$B$200,0),21)="",Y16+2,(IF(INDEX(Cables!$A$1:$U$200,MATCH(UPPER(E16),Cables!$B$1:$B$200,0),21)*0.5&lt;R16,"Transit trop important",IF(INDEX(Cables!$A$1:$U$200,MATCH(UPPER(E16),Cables!$B$1:$B$200,0),21)*0.25&gt;R16,Y16+2,Y16+4))))))</f>
        <v/>
      </c>
      <c r="AB16" s="19" t="e">
        <f>INDEX(Cables!$A$1:$N$200,MATCH(UPPER(E16),Cables!$B$1:$B$200,0),14)</f>
        <v>#N/A</v>
      </c>
      <c r="AC16" s="8" t="e">
        <f t="shared" si="3"/>
        <v>#VALUE!</v>
      </c>
      <c r="AD16" s="8" t="str">
        <f t="shared" si="4"/>
        <v/>
      </c>
      <c r="AE16" s="154">
        <f>IF(U16&lt;=2,2,U16)</f>
        <v>2</v>
      </c>
      <c r="AF16" s="8" t="str">
        <f t="shared" si="6"/>
        <v/>
      </c>
      <c r="AG16" s="8">
        <v>5.6699999999999998E-8</v>
      </c>
      <c r="AH16" s="20" t="str">
        <f>IF(ISNUMBER(INDEX(Cables!$A$1:$N$200,MATCH(UPPER(E16),Cables!$B$1:$B$200,0),5)/1000)=FALSE,"",INDEX(Cables!$A$1:$N$200,MATCH(UPPER(E16),Cables!$B$1:$B$200,0),5)/1000)</f>
        <v/>
      </c>
      <c r="AI16" s="20" t="e">
        <f>INDEX(Cables!$A$1:$N$200,MATCH(UPPER(E16),Cables!$B$1:$B$200,0),7)/1000</f>
        <v>#N/A</v>
      </c>
      <c r="AK16" s="8">
        <f t="shared" si="7"/>
        <v>273.16000000000003</v>
      </c>
      <c r="AL16" s="8"/>
      <c r="AM16" s="21" t="e">
        <f t="shared" si="1"/>
        <v>#VALUE!</v>
      </c>
      <c r="AN16" s="20" t="e">
        <f t="shared" si="10"/>
        <v>#N/A</v>
      </c>
      <c r="AO16" s="21" t="e">
        <f t="shared" si="8"/>
        <v>#VALUE!</v>
      </c>
      <c r="AT16" s="1" t="s">
        <v>79</v>
      </c>
    </row>
    <row r="17" spans="1:46" x14ac:dyDescent="0.2">
      <c r="A17" s="31"/>
      <c r="B17" s="32"/>
      <c r="C17" s="33"/>
      <c r="D17" s="34"/>
      <c r="E17" s="45"/>
      <c r="F17" s="35"/>
      <c r="G17" s="36"/>
      <c r="H17" s="83"/>
      <c r="I17" s="46"/>
      <c r="J17" s="31"/>
      <c r="K17" s="84"/>
      <c r="L17" s="31"/>
      <c r="M17" s="38"/>
      <c r="N17" s="145" t="str">
        <f t="shared" si="2"/>
        <v/>
      </c>
      <c r="O17" s="81"/>
      <c r="P17" s="41"/>
      <c r="Q17" s="41"/>
      <c r="R17" s="43" t="str">
        <f t="shared" si="9"/>
        <v/>
      </c>
      <c r="S17" s="31"/>
      <c r="T17" s="38"/>
      <c r="U17" s="41"/>
      <c r="V17" s="38"/>
      <c r="W17" s="38"/>
      <c r="Y17" s="146" t="str">
        <f t="shared" si="0"/>
        <v/>
      </c>
      <c r="Z17" s="146" t="str">
        <f>IF(Y17="","",(IF(INDEX(Cables!$A$1:$U$200,MATCH(UPPER(E17),Cables!$B$1:$B$200,0),21)="",Y17-2,(IF(INDEX(Cables!$A$1:$U$200,MATCH(UPPER(E17),Cables!$B$1:$B$200,0),21)*0.5&lt;R17,"Transit trop important",IF(INDEX(Cables!$A$1:$U$200,MATCH(UPPER(E17),Cables!$B$1:$B$200,0),21)*0.25&gt;R17,Y17-2,Y17-4))))))</f>
        <v/>
      </c>
      <c r="AA17" s="146" t="str">
        <f>IF(Y17="","",(IF(INDEX(Cables!$A$1:$U$200,MATCH(UPPER(E17),Cables!$B$1:$B$200,0),21)="",Y17+2,(IF(INDEX(Cables!$A$1:$U$200,MATCH(UPPER(E17),Cables!$B$1:$B$200,0),21)*0.5&lt;R17,"Transit trop important",IF(INDEX(Cables!$A$1:$U$200,MATCH(UPPER(E17),Cables!$B$1:$B$200,0),21)*0.25&gt;R17,Y17+2,Y17+4))))))</f>
        <v/>
      </c>
      <c r="AB17" s="19" t="e">
        <f>INDEX(Cables!$A$1:$N$200,MATCH(UPPER(E17),Cables!$B$1:$B$200,0),14)</f>
        <v>#N/A</v>
      </c>
      <c r="AC17" s="8" t="e">
        <f t="shared" si="3"/>
        <v>#VALUE!</v>
      </c>
      <c r="AD17" s="8" t="str">
        <f t="shared" si="4"/>
        <v/>
      </c>
      <c r="AE17" s="154">
        <f t="shared" si="5"/>
        <v>2</v>
      </c>
      <c r="AF17" s="8" t="str">
        <f t="shared" si="6"/>
        <v/>
      </c>
      <c r="AG17" s="8">
        <v>5.6699999999999998E-8</v>
      </c>
      <c r="AH17" s="20" t="str">
        <f>IF(ISNUMBER(INDEX(Cables!$A$1:$N$200,MATCH(UPPER(E17),Cables!$B$1:$B$200,0),5)/1000)=FALSE,"",INDEX(Cables!$A$1:$N$200,MATCH(UPPER(E17),Cables!$B$1:$B$200,0),5)/1000)</f>
        <v/>
      </c>
      <c r="AI17" s="20" t="e">
        <f>INDEX(Cables!$A$1:$N$200,MATCH(UPPER(E17),Cables!$B$1:$B$200,0),7)/1000</f>
        <v>#N/A</v>
      </c>
      <c r="AK17" s="8">
        <f t="shared" si="7"/>
        <v>273.16000000000003</v>
      </c>
      <c r="AL17" s="8"/>
      <c r="AM17" s="21" t="e">
        <f t="shared" si="1"/>
        <v>#VALUE!</v>
      </c>
      <c r="AN17" s="20" t="e">
        <f t="shared" si="10"/>
        <v>#N/A</v>
      </c>
      <c r="AO17" s="21" t="e">
        <f t="shared" si="8"/>
        <v>#VALUE!</v>
      </c>
      <c r="AT17" s="1" t="s">
        <v>80</v>
      </c>
    </row>
    <row r="18" spans="1:46" x14ac:dyDescent="0.2">
      <c r="A18" s="31"/>
      <c r="B18" s="32"/>
      <c r="C18" s="33"/>
      <c r="D18" s="34"/>
      <c r="E18" s="45"/>
      <c r="F18" s="35"/>
      <c r="G18" s="36"/>
      <c r="H18" s="83"/>
      <c r="I18" s="46"/>
      <c r="J18" s="31"/>
      <c r="K18" s="84"/>
      <c r="L18" s="31"/>
      <c r="M18" s="38"/>
      <c r="N18" s="145" t="str">
        <f t="shared" si="2"/>
        <v/>
      </c>
      <c r="O18" s="81"/>
      <c r="P18" s="41"/>
      <c r="Q18" s="41"/>
      <c r="R18" s="43" t="str">
        <f t="shared" si="9"/>
        <v/>
      </c>
      <c r="S18" s="31"/>
      <c r="T18" s="38"/>
      <c r="U18" s="41"/>
      <c r="V18" s="38"/>
      <c r="W18" s="38"/>
      <c r="Y18" s="146" t="str">
        <f t="shared" si="0"/>
        <v/>
      </c>
      <c r="Z18" s="146" t="str">
        <f>IF(Y18="","",(IF(INDEX(Cables!$A$1:$U$200,MATCH(UPPER(E18),Cables!$B$1:$B$200,0),21)="",Y18-2,(IF(INDEX(Cables!$A$1:$U$200,MATCH(UPPER(E18),Cables!$B$1:$B$200,0),21)*0.5&lt;R18,"Transit trop important",IF(INDEX(Cables!$A$1:$U$200,MATCH(UPPER(E18),Cables!$B$1:$B$200,0),21)*0.25&gt;R18,Y18-2,Y18-4))))))</f>
        <v/>
      </c>
      <c r="AA18" s="146" t="str">
        <f>IF(Y18="","",(IF(INDEX(Cables!$A$1:$U$200,MATCH(UPPER(E18),Cables!$B$1:$B$200,0),21)="",Y18+2,(IF(INDEX(Cables!$A$1:$U$200,MATCH(UPPER(E18),Cables!$B$1:$B$200,0),21)*0.5&lt;R18,"Transit trop important",IF(INDEX(Cables!$A$1:$U$200,MATCH(UPPER(E18),Cables!$B$1:$B$200,0),21)*0.25&gt;R18,Y18+2,Y18+4))))))</f>
        <v/>
      </c>
      <c r="AB18" s="19" t="e">
        <f>INDEX(Cables!$A$1:$N$200,MATCH(UPPER(E18),Cables!$B$1:$B$200,0),14)</f>
        <v>#N/A</v>
      </c>
      <c r="AC18" s="8" t="e">
        <f t="shared" si="3"/>
        <v>#VALUE!</v>
      </c>
      <c r="AD18" s="8" t="str">
        <f t="shared" si="4"/>
        <v/>
      </c>
      <c r="AE18" s="154">
        <f t="shared" si="5"/>
        <v>2</v>
      </c>
      <c r="AF18" s="8" t="str">
        <f t="shared" si="6"/>
        <v/>
      </c>
      <c r="AG18" s="8">
        <v>5.6699999999999998E-8</v>
      </c>
      <c r="AH18" s="20" t="str">
        <f>IF(ISNUMBER(INDEX(Cables!$A$1:$N$200,MATCH(UPPER(E18),Cables!$B$1:$B$200,0),5)/1000)=FALSE,"",INDEX(Cables!$A$1:$N$200,MATCH(UPPER(E18),Cables!$B$1:$B$200,0),5)/1000)</f>
        <v/>
      </c>
      <c r="AI18" s="20" t="e">
        <f>INDEX(Cables!$A$1:$N$200,MATCH(UPPER(E18),Cables!$B$1:$B$200,0),7)/1000</f>
        <v>#N/A</v>
      </c>
      <c r="AK18" s="8">
        <f t="shared" si="7"/>
        <v>273.16000000000003</v>
      </c>
      <c r="AL18" s="8"/>
      <c r="AM18" s="21" t="e">
        <f t="shared" si="1"/>
        <v>#VALUE!</v>
      </c>
      <c r="AN18" s="20" t="e">
        <f t="shared" si="10"/>
        <v>#N/A</v>
      </c>
      <c r="AO18" s="21" t="e">
        <f t="shared" si="8"/>
        <v>#VALUE!</v>
      </c>
      <c r="AT18" s="1" t="s">
        <v>81</v>
      </c>
    </row>
    <row r="19" spans="1:46" x14ac:dyDescent="0.2">
      <c r="A19" s="31"/>
      <c r="B19" s="32"/>
      <c r="C19" s="33"/>
      <c r="D19" s="34"/>
      <c r="E19" s="45"/>
      <c r="F19" s="35"/>
      <c r="G19" s="36"/>
      <c r="H19" s="83"/>
      <c r="I19" s="46"/>
      <c r="J19" s="31"/>
      <c r="K19" s="84"/>
      <c r="L19" s="31"/>
      <c r="M19" s="38"/>
      <c r="N19" s="145" t="str">
        <f t="shared" si="2"/>
        <v/>
      </c>
      <c r="O19" s="81"/>
      <c r="P19" s="41"/>
      <c r="Q19" s="41"/>
      <c r="R19" s="43" t="str">
        <f t="shared" si="9"/>
        <v/>
      </c>
      <c r="S19" s="31"/>
      <c r="T19" s="38"/>
      <c r="U19" s="41"/>
      <c r="V19" s="38"/>
      <c r="W19" s="38"/>
      <c r="Y19" s="146" t="str">
        <f t="shared" si="0"/>
        <v/>
      </c>
      <c r="Z19" s="146" t="str">
        <f>IF(Y19="","",(IF(INDEX(Cables!$A$1:$U$200,MATCH(UPPER(E19),Cables!$B$1:$B$200,0),21)="",Y19-2,(IF(INDEX(Cables!$A$1:$U$200,MATCH(UPPER(E19),Cables!$B$1:$B$200,0),21)*0.5&lt;R19,"Transit trop important",IF(INDEX(Cables!$A$1:$U$200,MATCH(UPPER(E19),Cables!$B$1:$B$200,0),21)*0.25&gt;R19,Y19-2,Y19-4))))))</f>
        <v/>
      </c>
      <c r="AA19" s="146" t="str">
        <f>IF(Y19="","",(IF(INDEX(Cables!$A$1:$U$200,MATCH(UPPER(E19),Cables!$B$1:$B$200,0),21)="",Y19+2,(IF(INDEX(Cables!$A$1:$U$200,MATCH(UPPER(E19),Cables!$B$1:$B$200,0),21)*0.5&lt;R19,"Transit trop important",IF(INDEX(Cables!$A$1:$U$200,MATCH(UPPER(E19),Cables!$B$1:$B$200,0),21)*0.25&gt;R19,Y19+2,Y19+4))))))</f>
        <v/>
      </c>
      <c r="AB19" s="19" t="e">
        <f>INDEX(Cables!$A$1:$N$200,MATCH(UPPER(E19),Cables!$B$1:$B$200,0),14)</f>
        <v>#N/A</v>
      </c>
      <c r="AC19" s="8" t="e">
        <f t="shared" si="3"/>
        <v>#VALUE!</v>
      </c>
      <c r="AD19" s="8" t="str">
        <f t="shared" si="4"/>
        <v/>
      </c>
      <c r="AE19" s="154">
        <f t="shared" si="5"/>
        <v>2</v>
      </c>
      <c r="AF19" s="8" t="str">
        <f t="shared" si="6"/>
        <v/>
      </c>
      <c r="AG19" s="8">
        <v>5.6699999999999998E-8</v>
      </c>
      <c r="AH19" s="20" t="str">
        <f>IF(ISNUMBER(INDEX(Cables!$A$1:$N$200,MATCH(UPPER(E19),Cables!$B$1:$B$200,0),5)/1000)=FALSE,"",INDEX(Cables!$A$1:$N$200,MATCH(UPPER(E19),Cables!$B$1:$B$200,0),5)/1000)</f>
        <v/>
      </c>
      <c r="AI19" s="20" t="e">
        <f>INDEX(Cables!$A$1:$N$200,MATCH(UPPER(E19),Cables!$B$1:$B$200,0),7)/1000</f>
        <v>#N/A</v>
      </c>
      <c r="AK19" s="8">
        <f t="shared" si="7"/>
        <v>273.16000000000003</v>
      </c>
      <c r="AL19" s="8"/>
      <c r="AM19" s="21" t="e">
        <f t="shared" si="1"/>
        <v>#VALUE!</v>
      </c>
      <c r="AN19" s="20" t="e">
        <f t="shared" si="10"/>
        <v>#N/A</v>
      </c>
      <c r="AO19" s="21" t="e">
        <f t="shared" si="8"/>
        <v>#VALUE!</v>
      </c>
      <c r="AT19" s="1" t="s">
        <v>82</v>
      </c>
    </row>
    <row r="20" spans="1:46" x14ac:dyDescent="0.2">
      <c r="A20" s="31"/>
      <c r="B20" s="32"/>
      <c r="C20" s="33"/>
      <c r="D20" s="34"/>
      <c r="E20" s="45"/>
      <c r="F20" s="35"/>
      <c r="G20" s="36"/>
      <c r="H20" s="83"/>
      <c r="I20" s="46"/>
      <c r="J20" s="31"/>
      <c r="K20" s="84"/>
      <c r="L20" s="31"/>
      <c r="M20" s="38"/>
      <c r="N20" s="145" t="str">
        <f t="shared" si="2"/>
        <v/>
      </c>
      <c r="O20" s="81"/>
      <c r="P20" s="41"/>
      <c r="Q20" s="41"/>
      <c r="R20" s="43" t="str">
        <f t="shared" si="9"/>
        <v/>
      </c>
      <c r="S20" s="31"/>
      <c r="T20" s="38"/>
      <c r="U20" s="41"/>
      <c r="V20" s="38"/>
      <c r="W20" s="38"/>
      <c r="Y20" s="146" t="str">
        <f t="shared" si="0"/>
        <v/>
      </c>
      <c r="Z20" s="146" t="str">
        <f>IF(Y20="","",(IF(INDEX(Cables!$A$1:$U$200,MATCH(UPPER(E20),Cables!$B$1:$B$200,0),21)="",Y20-2,(IF(INDEX(Cables!$A$1:$U$200,MATCH(UPPER(E20),Cables!$B$1:$B$200,0),21)*0.5&lt;R20,"Transit trop important",IF(INDEX(Cables!$A$1:$U$200,MATCH(UPPER(E20),Cables!$B$1:$B$200,0),21)*0.25&gt;R20,Y20-2,Y20-4))))))</f>
        <v/>
      </c>
      <c r="AA20" s="146" t="str">
        <f>IF(Y20="","",(IF(INDEX(Cables!$A$1:$U$200,MATCH(UPPER(E20),Cables!$B$1:$B$200,0),21)="",Y20+2,(IF(INDEX(Cables!$A$1:$U$200,MATCH(UPPER(E20),Cables!$B$1:$B$200,0),21)*0.5&lt;R20,"Transit trop important",IF(INDEX(Cables!$A$1:$U$200,MATCH(UPPER(E20),Cables!$B$1:$B$200,0),21)*0.25&gt;R20,Y20+2,Y20+4))))))</f>
        <v/>
      </c>
      <c r="AB20" s="19" t="e">
        <f>INDEX(Cables!$A$1:$N$200,MATCH(UPPER(E20),Cables!$B$1:$B$200,0),14)</f>
        <v>#N/A</v>
      </c>
      <c r="AC20" s="8" t="e">
        <f t="shared" si="3"/>
        <v>#VALUE!</v>
      </c>
      <c r="AD20" s="8" t="str">
        <f t="shared" si="4"/>
        <v/>
      </c>
      <c r="AE20" s="154">
        <f t="shared" si="5"/>
        <v>2</v>
      </c>
      <c r="AF20" s="8" t="str">
        <f t="shared" si="6"/>
        <v/>
      </c>
      <c r="AG20" s="8">
        <v>5.6699999999999998E-8</v>
      </c>
      <c r="AH20" s="20" t="str">
        <f>IF(ISNUMBER(INDEX(Cables!$A$1:$N$200,MATCH(UPPER(E20),Cables!$B$1:$B$200,0),5)/1000)=FALSE,"",INDEX(Cables!$A$1:$N$200,MATCH(UPPER(E20),Cables!$B$1:$B$200,0),5)/1000)</f>
        <v/>
      </c>
      <c r="AI20" s="20" t="e">
        <f>INDEX(Cables!$A$1:$N$200,MATCH(UPPER(E20),Cables!$B$1:$B$200,0),7)/1000</f>
        <v>#N/A</v>
      </c>
      <c r="AK20" s="8">
        <f t="shared" si="7"/>
        <v>273.16000000000003</v>
      </c>
      <c r="AL20" s="8"/>
      <c r="AM20" s="21" t="e">
        <f t="shared" si="1"/>
        <v>#VALUE!</v>
      </c>
      <c r="AN20" s="20" t="e">
        <f t="shared" si="10"/>
        <v>#N/A</v>
      </c>
      <c r="AO20" s="21" t="e">
        <f t="shared" si="8"/>
        <v>#VALUE!</v>
      </c>
      <c r="AT20" s="1" t="s">
        <v>83</v>
      </c>
    </row>
    <row r="21" spans="1:46" x14ac:dyDescent="0.2">
      <c r="A21" s="31"/>
      <c r="B21" s="32"/>
      <c r="C21" s="33"/>
      <c r="D21" s="34"/>
      <c r="E21" s="45"/>
      <c r="F21" s="35"/>
      <c r="G21" s="36"/>
      <c r="H21" s="83"/>
      <c r="I21" s="46"/>
      <c r="J21" s="31"/>
      <c r="K21" s="84"/>
      <c r="L21" s="31"/>
      <c r="M21" s="38"/>
      <c r="N21" s="145" t="str">
        <f t="shared" si="2"/>
        <v/>
      </c>
      <c r="O21" s="81"/>
      <c r="P21" s="41"/>
      <c r="Q21" s="41"/>
      <c r="R21" s="43" t="str">
        <f t="shared" si="9"/>
        <v/>
      </c>
      <c r="S21" s="31"/>
      <c r="T21" s="38"/>
      <c r="U21" s="41"/>
      <c r="V21" s="38"/>
      <c r="W21" s="38"/>
      <c r="Y21" s="146" t="str">
        <f t="shared" si="0"/>
        <v/>
      </c>
      <c r="Z21" s="146" t="str">
        <f>IF(Y21="","",(IF(INDEX(Cables!$A$1:$U$200,MATCH(UPPER(E21),Cables!$B$1:$B$200,0),21)="",Y21-2,(IF(INDEX(Cables!$A$1:$U$200,MATCH(UPPER(E21),Cables!$B$1:$B$200,0),21)*0.5&lt;R21,"Transit trop important",IF(INDEX(Cables!$A$1:$U$200,MATCH(UPPER(E21),Cables!$B$1:$B$200,0),21)*0.25&gt;R21,Y21-2,Y21-4))))))</f>
        <v/>
      </c>
      <c r="AA21" s="146" t="str">
        <f>IF(Y21="","",(IF(INDEX(Cables!$A$1:$U$200,MATCH(UPPER(E21),Cables!$B$1:$B$200,0),21)="",Y21+2,(IF(INDEX(Cables!$A$1:$U$200,MATCH(UPPER(E21),Cables!$B$1:$B$200,0),21)*0.5&lt;R21,"Transit trop important",IF(INDEX(Cables!$A$1:$U$200,MATCH(UPPER(E21),Cables!$B$1:$B$200,0),21)*0.25&gt;R21,Y21+2,Y21+4))))))</f>
        <v/>
      </c>
      <c r="AB21" s="19" t="e">
        <f>INDEX(Cables!$A$1:$N$200,MATCH(UPPER(E21),Cables!$B$1:$B$200,0),14)</f>
        <v>#N/A</v>
      </c>
      <c r="AC21" s="8" t="e">
        <f t="shared" si="3"/>
        <v>#VALUE!</v>
      </c>
      <c r="AD21" s="8" t="str">
        <f t="shared" si="4"/>
        <v/>
      </c>
      <c r="AE21" s="154">
        <f t="shared" si="5"/>
        <v>2</v>
      </c>
      <c r="AF21" s="8" t="str">
        <f t="shared" si="6"/>
        <v/>
      </c>
      <c r="AG21" s="8">
        <v>5.6699999999999998E-8</v>
      </c>
      <c r="AH21" s="20" t="str">
        <f>IF(ISNUMBER(INDEX(Cables!$A$1:$N$200,MATCH(UPPER(E21),Cables!$B$1:$B$200,0),5)/1000)=FALSE,"",INDEX(Cables!$A$1:$N$200,MATCH(UPPER(E21),Cables!$B$1:$B$200,0),5)/1000)</f>
        <v/>
      </c>
      <c r="AI21" s="20" t="e">
        <f>INDEX(Cables!$A$1:$N$200,MATCH(UPPER(E21),Cables!$B$1:$B$200,0),7)/1000</f>
        <v>#N/A</v>
      </c>
      <c r="AK21" s="8">
        <f t="shared" si="7"/>
        <v>273.16000000000003</v>
      </c>
      <c r="AL21" s="8"/>
      <c r="AM21" s="21" t="e">
        <f t="shared" si="1"/>
        <v>#VALUE!</v>
      </c>
      <c r="AN21" s="20" t="e">
        <f t="shared" si="10"/>
        <v>#N/A</v>
      </c>
      <c r="AO21" s="21" t="e">
        <f t="shared" si="8"/>
        <v>#VALUE!</v>
      </c>
      <c r="AT21" s="1" t="s">
        <v>84</v>
      </c>
    </row>
    <row r="22" spans="1:46" x14ac:dyDescent="0.2">
      <c r="A22" s="31"/>
      <c r="B22" s="32"/>
      <c r="C22" s="33"/>
      <c r="D22" s="34"/>
      <c r="E22" s="45"/>
      <c r="F22" s="35"/>
      <c r="G22" s="36"/>
      <c r="H22" s="83"/>
      <c r="I22" s="46"/>
      <c r="J22" s="31"/>
      <c r="K22" s="84"/>
      <c r="L22" s="31"/>
      <c r="M22" s="38"/>
      <c r="N22" s="145" t="str">
        <f t="shared" si="2"/>
        <v/>
      </c>
      <c r="O22" s="81"/>
      <c r="P22" s="41"/>
      <c r="Q22" s="41"/>
      <c r="R22" s="43" t="str">
        <f t="shared" si="9"/>
        <v/>
      </c>
      <c r="S22" s="31"/>
      <c r="T22" s="38"/>
      <c r="U22" s="41"/>
      <c r="V22" s="38"/>
      <c r="W22" s="38"/>
      <c r="Y22" s="146" t="str">
        <f t="shared" si="0"/>
        <v/>
      </c>
      <c r="Z22" s="146" t="str">
        <f>IF(Y22="","",(IF(INDEX(Cables!$A$1:$U$200,MATCH(UPPER(E22),Cables!$B$1:$B$200,0),21)="",Y22-2,(IF(INDEX(Cables!$A$1:$U$200,MATCH(UPPER(E22),Cables!$B$1:$B$200,0),21)*0.5&lt;R22,"Transit trop important",IF(INDEX(Cables!$A$1:$U$200,MATCH(UPPER(E22),Cables!$B$1:$B$200,0),21)*0.25&gt;R22,Y22-2,Y22-4))))))</f>
        <v/>
      </c>
      <c r="AA22" s="146" t="str">
        <f>IF(Y22="","",(IF(INDEX(Cables!$A$1:$U$200,MATCH(UPPER(E22),Cables!$B$1:$B$200,0),21)="",Y22+2,(IF(INDEX(Cables!$A$1:$U$200,MATCH(UPPER(E22),Cables!$B$1:$B$200,0),21)*0.5&lt;R22,"Transit trop important",IF(INDEX(Cables!$A$1:$U$200,MATCH(UPPER(E22),Cables!$B$1:$B$200,0),21)*0.25&gt;R22,Y22+2,Y22+4))))))</f>
        <v/>
      </c>
      <c r="AB22" s="19" t="e">
        <f>INDEX(Cables!$A$1:$N$200,MATCH(UPPER(E22),Cables!$B$1:$B$200,0),14)</f>
        <v>#N/A</v>
      </c>
      <c r="AC22" s="8" t="e">
        <f t="shared" si="3"/>
        <v>#VALUE!</v>
      </c>
      <c r="AD22" s="8" t="str">
        <f t="shared" si="4"/>
        <v/>
      </c>
      <c r="AE22" s="154">
        <f t="shared" si="5"/>
        <v>2</v>
      </c>
      <c r="AF22" s="8" t="str">
        <f t="shared" si="6"/>
        <v/>
      </c>
      <c r="AG22" s="8">
        <v>5.6699999999999998E-8</v>
      </c>
      <c r="AH22" s="20" t="str">
        <f>IF(ISNUMBER(INDEX(Cables!$A$1:$N$200,MATCH(UPPER(E22),Cables!$B$1:$B$200,0),5)/1000)=FALSE,"",INDEX(Cables!$A$1:$N$200,MATCH(UPPER(E22),Cables!$B$1:$B$200,0),5)/1000)</f>
        <v/>
      </c>
      <c r="AI22" s="20" t="e">
        <f>INDEX(Cables!$A$1:$N$200,MATCH(UPPER(E22),Cables!$B$1:$B$200,0),7)/1000</f>
        <v>#N/A</v>
      </c>
      <c r="AK22" s="8">
        <f t="shared" si="7"/>
        <v>273.16000000000003</v>
      </c>
      <c r="AL22" s="8"/>
      <c r="AM22" s="21" t="e">
        <f t="shared" si="1"/>
        <v>#VALUE!</v>
      </c>
      <c r="AN22" s="20" t="e">
        <f t="shared" si="10"/>
        <v>#N/A</v>
      </c>
      <c r="AO22" s="21" t="e">
        <f t="shared" si="8"/>
        <v>#VALUE!</v>
      </c>
      <c r="AT22" s="1" t="s">
        <v>85</v>
      </c>
    </row>
    <row r="23" spans="1:46" x14ac:dyDescent="0.2">
      <c r="A23" s="31"/>
      <c r="B23" s="32"/>
      <c r="C23" s="33"/>
      <c r="D23" s="34"/>
      <c r="E23" s="45"/>
      <c r="F23" s="35"/>
      <c r="G23" s="36"/>
      <c r="H23" s="83"/>
      <c r="I23" s="46"/>
      <c r="J23" s="31"/>
      <c r="K23" s="84"/>
      <c r="L23" s="31"/>
      <c r="M23" s="38"/>
      <c r="N23" s="145" t="str">
        <f t="shared" si="2"/>
        <v/>
      </c>
      <c r="O23" s="81"/>
      <c r="P23" s="41"/>
      <c r="Q23" s="41"/>
      <c r="R23" s="43" t="str">
        <f t="shared" si="9"/>
        <v/>
      </c>
      <c r="S23" s="31"/>
      <c r="T23" s="38"/>
      <c r="U23" s="41"/>
      <c r="V23" s="38"/>
      <c r="W23" s="38"/>
      <c r="Y23" s="146" t="str">
        <f t="shared" si="0"/>
        <v/>
      </c>
      <c r="Z23" s="146" t="str">
        <f>IF(Y23="","",(IF(INDEX(Cables!$A$1:$U$200,MATCH(UPPER(E23),Cables!$B$1:$B$200,0),21)="",Y23-2,(IF(INDEX(Cables!$A$1:$U$200,MATCH(UPPER(E23),Cables!$B$1:$B$200,0),21)*0.5&lt;R23,"Transit trop important",IF(INDEX(Cables!$A$1:$U$200,MATCH(UPPER(E23),Cables!$B$1:$B$200,0),21)*0.25&gt;R23,Y23-2,Y23-4))))))</f>
        <v/>
      </c>
      <c r="AA23" s="146" t="str">
        <f>IF(Y23="","",(IF(INDEX(Cables!$A$1:$U$200,MATCH(UPPER(E23),Cables!$B$1:$B$200,0),21)="",Y23+2,(IF(INDEX(Cables!$A$1:$U$200,MATCH(UPPER(E23),Cables!$B$1:$B$200,0),21)*0.5&lt;R23,"Transit trop important",IF(INDEX(Cables!$A$1:$U$200,MATCH(UPPER(E23),Cables!$B$1:$B$200,0),21)*0.25&gt;R23,Y23+2,Y23+4))))))</f>
        <v/>
      </c>
      <c r="AB23" s="19" t="e">
        <f>INDEX(Cables!$A$1:$N$200,MATCH(UPPER(E23),Cables!$B$1:$B$200,0),14)</f>
        <v>#N/A</v>
      </c>
      <c r="AC23" s="8" t="e">
        <f t="shared" si="3"/>
        <v>#VALUE!</v>
      </c>
      <c r="AD23" s="8" t="str">
        <f t="shared" si="4"/>
        <v/>
      </c>
      <c r="AE23" s="154">
        <f t="shared" si="5"/>
        <v>2</v>
      </c>
      <c r="AF23" s="8" t="str">
        <f t="shared" si="6"/>
        <v/>
      </c>
      <c r="AG23" s="8">
        <v>5.6699999999999998E-8</v>
      </c>
      <c r="AH23" s="20" t="str">
        <f>IF(ISNUMBER(INDEX(Cables!$A$1:$N$200,MATCH(UPPER(E23),Cables!$B$1:$B$200,0),5)/1000)=FALSE,"",INDEX(Cables!$A$1:$N$200,MATCH(UPPER(E23),Cables!$B$1:$B$200,0),5)/1000)</f>
        <v/>
      </c>
      <c r="AI23" s="20" t="e">
        <f>INDEX(Cables!$A$1:$N$200,MATCH(UPPER(E23),Cables!$B$1:$B$200,0),7)/1000</f>
        <v>#N/A</v>
      </c>
      <c r="AK23" s="8">
        <f t="shared" si="7"/>
        <v>273.16000000000003</v>
      </c>
      <c r="AL23" s="8"/>
      <c r="AM23" s="21" t="e">
        <f t="shared" si="1"/>
        <v>#VALUE!</v>
      </c>
      <c r="AN23" s="20" t="e">
        <f t="shared" si="10"/>
        <v>#N/A</v>
      </c>
      <c r="AO23" s="21" t="e">
        <f t="shared" si="8"/>
        <v>#VALUE!</v>
      </c>
      <c r="AT23" s="1" t="s">
        <v>86</v>
      </c>
    </row>
    <row r="24" spans="1:46" x14ac:dyDescent="0.2">
      <c r="A24" s="31"/>
      <c r="B24" s="32"/>
      <c r="C24" s="33"/>
      <c r="D24" s="34"/>
      <c r="E24" s="45"/>
      <c r="F24" s="35"/>
      <c r="G24" s="36"/>
      <c r="H24" s="83"/>
      <c r="I24" s="46"/>
      <c r="J24" s="31"/>
      <c r="K24" s="84"/>
      <c r="L24" s="31"/>
      <c r="M24" s="38"/>
      <c r="N24" s="145" t="str">
        <f t="shared" si="2"/>
        <v/>
      </c>
      <c r="O24" s="81"/>
      <c r="P24" s="41"/>
      <c r="Q24" s="41"/>
      <c r="R24" s="43" t="str">
        <f t="shared" si="9"/>
        <v/>
      </c>
      <c r="S24" s="31"/>
      <c r="T24" s="38"/>
      <c r="U24" s="41"/>
      <c r="V24" s="38"/>
      <c r="W24" s="38"/>
      <c r="Y24" s="146" t="str">
        <f t="shared" si="0"/>
        <v/>
      </c>
      <c r="Z24" s="146" t="str">
        <f>IF(Y24="","",(IF(INDEX(Cables!$A$1:$U$200,MATCH(UPPER(E24),Cables!$B$1:$B$200,0),21)="",Y24-2,(IF(INDEX(Cables!$A$1:$U$200,MATCH(UPPER(E24),Cables!$B$1:$B$200,0),21)*0.5&lt;R24,"Transit trop important",IF(INDEX(Cables!$A$1:$U$200,MATCH(UPPER(E24),Cables!$B$1:$B$200,0),21)*0.25&gt;R24,Y24-2,Y24-4))))))</f>
        <v/>
      </c>
      <c r="AA24" s="146" t="str">
        <f>IF(Y24="","",(IF(INDEX(Cables!$A$1:$U$200,MATCH(UPPER(E24),Cables!$B$1:$B$200,0),21)="",Y24+2,(IF(INDEX(Cables!$A$1:$U$200,MATCH(UPPER(E24),Cables!$B$1:$B$200,0),21)*0.5&lt;R24,"Transit trop important",IF(INDEX(Cables!$A$1:$U$200,MATCH(UPPER(E24),Cables!$B$1:$B$200,0),21)*0.25&gt;R24,Y24+2,Y24+4))))))</f>
        <v/>
      </c>
      <c r="AB24" s="19" t="e">
        <f>INDEX(Cables!$A$1:$N$200,MATCH(UPPER(E24),Cables!$B$1:$B$200,0),14)</f>
        <v>#N/A</v>
      </c>
      <c r="AC24" s="8" t="e">
        <f t="shared" si="3"/>
        <v>#VALUE!</v>
      </c>
      <c r="AD24" s="8" t="str">
        <f t="shared" si="4"/>
        <v/>
      </c>
      <c r="AE24" s="154">
        <f t="shared" si="5"/>
        <v>2</v>
      </c>
      <c r="AF24" s="8" t="str">
        <f t="shared" si="6"/>
        <v/>
      </c>
      <c r="AG24" s="8">
        <v>5.6699999999999998E-8</v>
      </c>
      <c r="AH24" s="20" t="str">
        <f>IF(ISNUMBER(INDEX(Cables!$A$1:$N$200,MATCH(UPPER(E24),Cables!$B$1:$B$200,0),5)/1000)=FALSE,"",INDEX(Cables!$A$1:$N$200,MATCH(UPPER(E24),Cables!$B$1:$B$200,0),5)/1000)</f>
        <v/>
      </c>
      <c r="AI24" s="20" t="e">
        <f>INDEX(Cables!$A$1:$N$200,MATCH(UPPER(E24),Cables!$B$1:$B$200,0),7)/1000</f>
        <v>#N/A</v>
      </c>
      <c r="AK24" s="8">
        <f t="shared" si="7"/>
        <v>273.16000000000003</v>
      </c>
      <c r="AL24" s="8"/>
      <c r="AM24" s="21" t="e">
        <f t="shared" si="1"/>
        <v>#VALUE!</v>
      </c>
      <c r="AN24" s="20" t="e">
        <f t="shared" si="10"/>
        <v>#N/A</v>
      </c>
      <c r="AO24" s="21" t="e">
        <f t="shared" si="8"/>
        <v>#VALUE!</v>
      </c>
      <c r="AT24" s="1" t="s">
        <v>87</v>
      </c>
    </row>
    <row r="25" spans="1:46" x14ac:dyDescent="0.2">
      <c r="A25" s="31"/>
      <c r="B25" s="32"/>
      <c r="C25" s="33"/>
      <c r="D25" s="34"/>
      <c r="E25" s="45"/>
      <c r="F25" s="35"/>
      <c r="G25" s="36"/>
      <c r="H25" s="83"/>
      <c r="I25" s="46"/>
      <c r="J25" s="31"/>
      <c r="K25" s="84"/>
      <c r="L25" s="31"/>
      <c r="M25" s="38"/>
      <c r="N25" s="145" t="str">
        <f t="shared" si="2"/>
        <v/>
      </c>
      <c r="O25" s="81"/>
      <c r="P25" s="41"/>
      <c r="Q25" s="41"/>
      <c r="R25" s="43" t="str">
        <f t="shared" si="9"/>
        <v/>
      </c>
      <c r="S25" s="31"/>
      <c r="T25" s="38"/>
      <c r="U25" s="41"/>
      <c r="V25" s="38"/>
      <c r="W25" s="38"/>
      <c r="Y25" s="146" t="str">
        <f t="shared" si="0"/>
        <v/>
      </c>
      <c r="Z25" s="146" t="str">
        <f>IF(Y25="","",(IF(INDEX(Cables!$A$1:$U$200,MATCH(UPPER(E25),Cables!$B$1:$B$200,0),21)="",Y25-2,(IF(INDEX(Cables!$A$1:$U$200,MATCH(UPPER(E25),Cables!$B$1:$B$200,0),21)*0.5&lt;R25,"Transit trop important",IF(INDEX(Cables!$A$1:$U$200,MATCH(UPPER(E25),Cables!$B$1:$B$200,0),21)*0.25&gt;R25,Y25-2,Y25-4))))))</f>
        <v/>
      </c>
      <c r="AA25" s="146" t="str">
        <f>IF(Y25="","",(IF(INDEX(Cables!$A$1:$U$200,MATCH(UPPER(E25),Cables!$B$1:$B$200,0),21)="",Y25+2,(IF(INDEX(Cables!$A$1:$U$200,MATCH(UPPER(E25),Cables!$B$1:$B$200,0),21)*0.5&lt;R25,"Transit trop important",IF(INDEX(Cables!$A$1:$U$200,MATCH(UPPER(E25),Cables!$B$1:$B$200,0),21)*0.25&gt;R25,Y25+2,Y25+4))))))</f>
        <v/>
      </c>
      <c r="AB25" s="19" t="e">
        <f>INDEX(Cables!$A$1:$N$200,MATCH(UPPER(E25),Cables!$B$1:$B$200,0),14)</f>
        <v>#N/A</v>
      </c>
      <c r="AC25" s="8" t="e">
        <f t="shared" si="3"/>
        <v>#VALUE!</v>
      </c>
      <c r="AD25" s="8" t="str">
        <f t="shared" si="4"/>
        <v/>
      </c>
      <c r="AE25" s="154">
        <f t="shared" si="5"/>
        <v>2</v>
      </c>
      <c r="AF25" s="8" t="str">
        <f t="shared" si="6"/>
        <v/>
      </c>
      <c r="AG25" s="8">
        <v>5.6699999999999998E-8</v>
      </c>
      <c r="AH25" s="20" t="str">
        <f>IF(ISNUMBER(INDEX(Cables!$A$1:$N$200,MATCH(UPPER(E25),Cables!$B$1:$B$200,0),5)/1000)=FALSE,"",INDEX(Cables!$A$1:$N$200,MATCH(UPPER(E25),Cables!$B$1:$B$200,0),5)/1000)</f>
        <v/>
      </c>
      <c r="AI25" s="20" t="e">
        <f>INDEX(Cables!$A$1:$N$200,MATCH(UPPER(E25),Cables!$B$1:$B$200,0),7)/1000</f>
        <v>#N/A</v>
      </c>
      <c r="AK25" s="8">
        <f t="shared" si="7"/>
        <v>273.16000000000003</v>
      </c>
      <c r="AL25" s="8"/>
      <c r="AM25" s="21" t="e">
        <f t="shared" si="1"/>
        <v>#VALUE!</v>
      </c>
      <c r="AN25" s="20" t="e">
        <f t="shared" si="10"/>
        <v>#N/A</v>
      </c>
      <c r="AO25" s="21" t="e">
        <f t="shared" si="8"/>
        <v>#VALUE!</v>
      </c>
      <c r="AT25" s="1" t="s">
        <v>88</v>
      </c>
    </row>
    <row r="26" spans="1:46" x14ac:dyDescent="0.2">
      <c r="A26" s="31"/>
      <c r="B26" s="32"/>
      <c r="C26" s="33"/>
      <c r="D26" s="34"/>
      <c r="E26" s="45"/>
      <c r="F26" s="35"/>
      <c r="G26" s="36"/>
      <c r="H26" s="83"/>
      <c r="I26" s="46"/>
      <c r="J26" s="31"/>
      <c r="K26" s="84"/>
      <c r="L26" s="31"/>
      <c r="M26" s="38"/>
      <c r="N26" s="145" t="str">
        <f t="shared" si="2"/>
        <v/>
      </c>
      <c r="O26" s="81"/>
      <c r="P26" s="41"/>
      <c r="Q26" s="41"/>
      <c r="R26" s="43" t="str">
        <f t="shared" si="9"/>
        <v/>
      </c>
      <c r="S26" s="31"/>
      <c r="T26" s="38"/>
      <c r="U26" s="41"/>
      <c r="V26" s="38"/>
      <c r="W26" s="38"/>
      <c r="Y26" s="146" t="str">
        <f t="shared" si="0"/>
        <v/>
      </c>
      <c r="Z26" s="146" t="str">
        <f>IF(Y26="","",(IF(INDEX(Cables!$A$1:$U$200,MATCH(UPPER(E26),Cables!$B$1:$B$200,0),21)="",Y26-2,(IF(INDEX(Cables!$A$1:$U$200,MATCH(UPPER(E26),Cables!$B$1:$B$200,0),21)*0.5&lt;R26,"Transit trop important",IF(INDEX(Cables!$A$1:$U$200,MATCH(UPPER(E26),Cables!$B$1:$B$200,0),21)*0.25&gt;R26,Y26-2,Y26-4))))))</f>
        <v/>
      </c>
      <c r="AA26" s="146" t="str">
        <f>IF(Y26="","",(IF(INDEX(Cables!$A$1:$U$200,MATCH(UPPER(E26),Cables!$B$1:$B$200,0),21)="",Y26+2,(IF(INDEX(Cables!$A$1:$U$200,MATCH(UPPER(E26),Cables!$B$1:$B$200,0),21)*0.5&lt;R26,"Transit trop important",IF(INDEX(Cables!$A$1:$U$200,MATCH(UPPER(E26),Cables!$B$1:$B$200,0),21)*0.25&gt;R26,Y26+2,Y26+4))))))</f>
        <v/>
      </c>
      <c r="AB26" s="19" t="e">
        <f>INDEX(Cables!$A$1:$N$200,MATCH(UPPER(E26),Cables!$B$1:$B$200,0),14)</f>
        <v>#N/A</v>
      </c>
      <c r="AC26" s="8" t="e">
        <f t="shared" si="3"/>
        <v>#VALUE!</v>
      </c>
      <c r="AD26" s="8" t="str">
        <f t="shared" si="4"/>
        <v/>
      </c>
      <c r="AE26" s="154">
        <f t="shared" si="5"/>
        <v>2</v>
      </c>
      <c r="AF26" s="8" t="str">
        <f t="shared" si="6"/>
        <v/>
      </c>
      <c r="AG26" s="8">
        <v>5.6699999999999998E-8</v>
      </c>
      <c r="AH26" s="20" t="str">
        <f>IF(ISNUMBER(INDEX(Cables!$A$1:$N$200,MATCH(UPPER(E26),Cables!$B$1:$B$200,0),5)/1000)=FALSE,"",INDEX(Cables!$A$1:$N$200,MATCH(UPPER(E26),Cables!$B$1:$B$200,0),5)/1000)</f>
        <v/>
      </c>
      <c r="AI26" s="20" t="e">
        <f>INDEX(Cables!$A$1:$N$200,MATCH(UPPER(E26),Cables!$B$1:$B$200,0),7)/1000</f>
        <v>#N/A</v>
      </c>
      <c r="AK26" s="8">
        <f t="shared" si="7"/>
        <v>273.16000000000003</v>
      </c>
      <c r="AL26" s="8"/>
      <c r="AM26" s="21" t="e">
        <f t="shared" si="1"/>
        <v>#VALUE!</v>
      </c>
      <c r="AN26" s="20" t="e">
        <f t="shared" si="10"/>
        <v>#N/A</v>
      </c>
      <c r="AO26" s="21" t="e">
        <f t="shared" si="8"/>
        <v>#VALUE!</v>
      </c>
      <c r="AT26" s="1" t="s">
        <v>89</v>
      </c>
    </row>
    <row r="27" spans="1:46" x14ac:dyDescent="0.2">
      <c r="A27" s="31"/>
      <c r="B27" s="32"/>
      <c r="C27" s="33"/>
      <c r="D27" s="34"/>
      <c r="E27" s="45"/>
      <c r="F27" s="35"/>
      <c r="G27" s="36"/>
      <c r="H27" s="83"/>
      <c r="I27" s="46"/>
      <c r="J27" s="31"/>
      <c r="K27" s="84"/>
      <c r="L27" s="31"/>
      <c r="M27" s="38"/>
      <c r="N27" s="145" t="str">
        <f t="shared" si="2"/>
        <v/>
      </c>
      <c r="O27" s="81"/>
      <c r="P27" s="41"/>
      <c r="Q27" s="41"/>
      <c r="R27" s="43" t="str">
        <f t="shared" si="9"/>
        <v/>
      </c>
      <c r="S27" s="31"/>
      <c r="T27" s="38"/>
      <c r="U27" s="41"/>
      <c r="V27" s="38"/>
      <c r="W27" s="38"/>
      <c r="Y27" s="146" t="str">
        <f t="shared" si="0"/>
        <v/>
      </c>
      <c r="Z27" s="146" t="str">
        <f>IF(Y27="","",(IF(INDEX(Cables!$A$1:$U$200,MATCH(UPPER(E27),Cables!$B$1:$B$200,0),21)="",Y27-2,(IF(INDEX(Cables!$A$1:$U$200,MATCH(UPPER(E27),Cables!$B$1:$B$200,0),21)*0.5&lt;R27,"Transit trop important",IF(INDEX(Cables!$A$1:$U$200,MATCH(UPPER(E27),Cables!$B$1:$B$200,0),21)*0.25&gt;R27,Y27-2,Y27-4))))))</f>
        <v/>
      </c>
      <c r="AA27" s="146" t="str">
        <f>IF(Y27="","",(IF(INDEX(Cables!$A$1:$U$200,MATCH(UPPER(E27),Cables!$B$1:$B$200,0),21)="",Y27+2,(IF(INDEX(Cables!$A$1:$U$200,MATCH(UPPER(E27),Cables!$B$1:$B$200,0),21)*0.5&lt;R27,"Transit trop important",IF(INDEX(Cables!$A$1:$U$200,MATCH(UPPER(E27),Cables!$B$1:$B$200,0),21)*0.25&gt;R27,Y27+2,Y27+4))))))</f>
        <v/>
      </c>
      <c r="AB27" s="19" t="e">
        <f>INDEX(Cables!$A$1:$N$200,MATCH(UPPER(E27),Cables!$B$1:$B$200,0),14)</f>
        <v>#N/A</v>
      </c>
      <c r="AC27" s="8" t="e">
        <f t="shared" si="3"/>
        <v>#VALUE!</v>
      </c>
      <c r="AD27" s="8" t="str">
        <f t="shared" si="4"/>
        <v/>
      </c>
      <c r="AE27" s="154">
        <f t="shared" si="5"/>
        <v>2</v>
      </c>
      <c r="AF27" s="8" t="str">
        <f t="shared" si="6"/>
        <v/>
      </c>
      <c r="AG27" s="8">
        <v>5.6699999999999998E-8</v>
      </c>
      <c r="AH27" s="20" t="str">
        <f>IF(ISNUMBER(INDEX(Cables!$A$1:$N$200,MATCH(UPPER(E27),Cables!$B$1:$B$200,0),5)/1000)=FALSE,"",INDEX(Cables!$A$1:$N$200,MATCH(UPPER(E27),Cables!$B$1:$B$200,0),5)/1000)</f>
        <v/>
      </c>
      <c r="AI27" s="20" t="e">
        <f>INDEX(Cables!$A$1:$N$200,MATCH(UPPER(E27),Cables!$B$1:$B$200,0),7)/1000</f>
        <v>#N/A</v>
      </c>
      <c r="AK27" s="8">
        <f t="shared" si="7"/>
        <v>273.16000000000003</v>
      </c>
      <c r="AL27" s="8"/>
      <c r="AM27" s="21" t="e">
        <f t="shared" si="1"/>
        <v>#VALUE!</v>
      </c>
      <c r="AN27" s="20" t="e">
        <f t="shared" si="10"/>
        <v>#N/A</v>
      </c>
      <c r="AO27" s="21" t="e">
        <f t="shared" si="8"/>
        <v>#VALUE!</v>
      </c>
      <c r="AT27" s="1" t="s">
        <v>90</v>
      </c>
    </row>
    <row r="28" spans="1:46" x14ac:dyDescent="0.2">
      <c r="A28" s="31"/>
      <c r="B28" s="32"/>
      <c r="C28" s="33"/>
      <c r="D28" s="34"/>
      <c r="E28" s="45"/>
      <c r="F28" s="35"/>
      <c r="G28" s="36"/>
      <c r="H28" s="83"/>
      <c r="I28" s="46"/>
      <c r="J28" s="31"/>
      <c r="K28" s="84"/>
      <c r="L28" s="31"/>
      <c r="M28" s="38"/>
      <c r="N28" s="145" t="str">
        <f t="shared" si="2"/>
        <v/>
      </c>
      <c r="O28" s="81"/>
      <c r="P28" s="41"/>
      <c r="Q28" s="41"/>
      <c r="R28" s="43" t="str">
        <f t="shared" si="9"/>
        <v/>
      </c>
      <c r="S28" s="31"/>
      <c r="T28" s="38"/>
      <c r="U28" s="41"/>
      <c r="V28" s="38"/>
      <c r="W28" s="38"/>
      <c r="Y28" s="146" t="str">
        <f t="shared" si="0"/>
        <v/>
      </c>
      <c r="Z28" s="146" t="str">
        <f>IF(Y28="","",(IF(INDEX(Cables!$A$1:$U$200,MATCH(UPPER(E28),Cables!$B$1:$B$200,0),21)="",Y28-2,(IF(INDEX(Cables!$A$1:$U$200,MATCH(UPPER(E28),Cables!$B$1:$B$200,0),21)*0.5&lt;R28,"Transit trop important",IF(INDEX(Cables!$A$1:$U$200,MATCH(UPPER(E28),Cables!$B$1:$B$200,0),21)*0.25&gt;R28,Y28-2,Y28-4))))))</f>
        <v/>
      </c>
      <c r="AA28" s="146" t="str">
        <f>IF(Y28="","",(IF(INDEX(Cables!$A$1:$U$200,MATCH(UPPER(E28),Cables!$B$1:$B$200,0),21)="",Y28+2,(IF(INDEX(Cables!$A$1:$U$200,MATCH(UPPER(E28),Cables!$B$1:$B$200,0),21)*0.5&lt;R28,"Transit trop important",IF(INDEX(Cables!$A$1:$U$200,MATCH(UPPER(E28),Cables!$B$1:$B$200,0),21)*0.25&gt;R28,Y28+2,Y28+4))))))</f>
        <v/>
      </c>
      <c r="AB28" s="19" t="e">
        <f>INDEX(Cables!$A$1:$N$200,MATCH(UPPER(E28),Cables!$B$1:$B$200,0),14)</f>
        <v>#N/A</v>
      </c>
      <c r="AC28" s="8" t="e">
        <f t="shared" si="3"/>
        <v>#VALUE!</v>
      </c>
      <c r="AD28" s="8" t="str">
        <f t="shared" si="4"/>
        <v/>
      </c>
      <c r="AE28" s="154">
        <f t="shared" si="5"/>
        <v>2</v>
      </c>
      <c r="AF28" s="8" t="str">
        <f t="shared" si="6"/>
        <v/>
      </c>
      <c r="AG28" s="8">
        <v>5.6699999999999998E-8</v>
      </c>
      <c r="AH28" s="20" t="str">
        <f>IF(ISNUMBER(INDEX(Cables!$A$1:$N$200,MATCH(UPPER(E28),Cables!$B$1:$B$200,0),5)/1000)=FALSE,"",INDEX(Cables!$A$1:$N$200,MATCH(UPPER(E28),Cables!$B$1:$B$200,0),5)/1000)</f>
        <v/>
      </c>
      <c r="AI28" s="20" t="e">
        <f>INDEX(Cables!$A$1:$N$200,MATCH(UPPER(E28),Cables!$B$1:$B$200,0),7)/1000</f>
        <v>#N/A</v>
      </c>
      <c r="AK28" s="8">
        <f t="shared" si="7"/>
        <v>273.16000000000003</v>
      </c>
      <c r="AL28" s="8"/>
      <c r="AM28" s="21" t="e">
        <f t="shared" si="1"/>
        <v>#VALUE!</v>
      </c>
      <c r="AN28" s="20" t="e">
        <f t="shared" si="10"/>
        <v>#N/A</v>
      </c>
      <c r="AO28" s="21" t="e">
        <f t="shared" si="8"/>
        <v>#VALUE!</v>
      </c>
      <c r="AT28" s="1" t="s">
        <v>91</v>
      </c>
    </row>
    <row r="29" spans="1:46" x14ac:dyDescent="0.2">
      <c r="A29" s="31"/>
      <c r="B29" s="32"/>
      <c r="C29" s="33"/>
      <c r="D29" s="34"/>
      <c r="E29" s="45"/>
      <c r="F29" s="35"/>
      <c r="G29" s="36"/>
      <c r="H29" s="83"/>
      <c r="I29" s="46"/>
      <c r="J29" s="31"/>
      <c r="K29" s="84"/>
      <c r="L29" s="31"/>
      <c r="M29" s="38"/>
      <c r="N29" s="145" t="str">
        <f t="shared" si="2"/>
        <v/>
      </c>
      <c r="O29" s="81"/>
      <c r="P29" s="41"/>
      <c r="Q29" s="41"/>
      <c r="R29" s="43" t="str">
        <f t="shared" si="9"/>
        <v/>
      </c>
      <c r="S29" s="31"/>
      <c r="T29" s="38"/>
      <c r="U29" s="41"/>
      <c r="V29" s="38"/>
      <c r="W29" s="38"/>
      <c r="Y29" s="146" t="str">
        <f t="shared" si="0"/>
        <v/>
      </c>
      <c r="Z29" s="146" t="str">
        <f>IF(Y29="","",(IF(INDEX(Cables!$A$1:$U$200,MATCH(UPPER(E29),Cables!$B$1:$B$200,0),21)="",Y29-2,(IF(INDEX(Cables!$A$1:$U$200,MATCH(UPPER(E29),Cables!$B$1:$B$200,0),21)*0.5&lt;R29,"Transit trop important",IF(INDEX(Cables!$A$1:$U$200,MATCH(UPPER(E29),Cables!$B$1:$B$200,0),21)*0.25&gt;R29,Y29-2,Y29-4))))))</f>
        <v/>
      </c>
      <c r="AA29" s="146" t="str">
        <f>IF(Y29="","",(IF(INDEX(Cables!$A$1:$U$200,MATCH(UPPER(E29),Cables!$B$1:$B$200,0),21)="",Y29+2,(IF(INDEX(Cables!$A$1:$U$200,MATCH(UPPER(E29),Cables!$B$1:$B$200,0),21)*0.5&lt;R29,"Transit trop important",IF(INDEX(Cables!$A$1:$U$200,MATCH(UPPER(E29),Cables!$B$1:$B$200,0),21)*0.25&gt;R29,Y29+2,Y29+4))))))</f>
        <v/>
      </c>
      <c r="AB29" s="19" t="e">
        <f>INDEX(Cables!$A$1:$N$200,MATCH(UPPER(E29),Cables!$B$1:$B$200,0),14)</f>
        <v>#N/A</v>
      </c>
      <c r="AC29" s="8" t="e">
        <f t="shared" si="3"/>
        <v>#VALUE!</v>
      </c>
      <c r="AD29" s="8" t="str">
        <f t="shared" si="4"/>
        <v/>
      </c>
      <c r="AE29" s="154">
        <f t="shared" si="5"/>
        <v>2</v>
      </c>
      <c r="AF29" s="8" t="str">
        <f t="shared" si="6"/>
        <v/>
      </c>
      <c r="AG29" s="8">
        <v>5.6699999999999998E-8</v>
      </c>
      <c r="AH29" s="20" t="str">
        <f>IF(ISNUMBER(INDEX(Cables!$A$1:$N$200,MATCH(UPPER(E29),Cables!$B$1:$B$200,0),5)/1000)=FALSE,"",INDEX(Cables!$A$1:$N$200,MATCH(UPPER(E29),Cables!$B$1:$B$200,0),5)/1000)</f>
        <v/>
      </c>
      <c r="AI29" s="20" t="e">
        <f>INDEX(Cables!$A$1:$N$200,MATCH(UPPER(E29),Cables!$B$1:$B$200,0),7)/1000</f>
        <v>#N/A</v>
      </c>
      <c r="AK29" s="8">
        <f t="shared" si="7"/>
        <v>273.16000000000003</v>
      </c>
      <c r="AL29" s="8"/>
      <c r="AM29" s="21" t="e">
        <f t="shared" si="1"/>
        <v>#VALUE!</v>
      </c>
      <c r="AN29" s="20" t="e">
        <f t="shared" si="10"/>
        <v>#N/A</v>
      </c>
      <c r="AO29" s="21" t="e">
        <f t="shared" si="8"/>
        <v>#VALUE!</v>
      </c>
      <c r="AT29" s="1" t="s">
        <v>92</v>
      </c>
    </row>
    <row r="30" spans="1:46" x14ac:dyDescent="0.2">
      <c r="A30" s="31"/>
      <c r="B30" s="32"/>
      <c r="C30" s="33"/>
      <c r="D30" s="34"/>
      <c r="E30" s="45"/>
      <c r="F30" s="35"/>
      <c r="G30" s="36"/>
      <c r="H30" s="83"/>
      <c r="I30" s="46"/>
      <c r="J30" s="31"/>
      <c r="K30" s="84"/>
      <c r="L30" s="31"/>
      <c r="M30" s="38"/>
      <c r="N30" s="145" t="str">
        <f t="shared" si="2"/>
        <v/>
      </c>
      <c r="O30" s="81"/>
      <c r="P30" s="41"/>
      <c r="Q30" s="41"/>
      <c r="R30" s="43" t="str">
        <f t="shared" si="9"/>
        <v/>
      </c>
      <c r="S30" s="31"/>
      <c r="T30" s="38"/>
      <c r="U30" s="41"/>
      <c r="V30" s="38"/>
      <c r="W30" s="38"/>
      <c r="Y30" s="146" t="str">
        <f t="shared" si="0"/>
        <v/>
      </c>
      <c r="Z30" s="146" t="str">
        <f>IF(Y30="","",(IF(INDEX(Cables!$A$1:$U$200,MATCH(UPPER(E30),Cables!$B$1:$B$200,0),21)="",Y30-2,(IF(INDEX(Cables!$A$1:$U$200,MATCH(UPPER(E30),Cables!$B$1:$B$200,0),21)*0.5&lt;R30,"Transit trop important",IF(INDEX(Cables!$A$1:$U$200,MATCH(UPPER(E30),Cables!$B$1:$B$200,0),21)*0.25&gt;R30,Y30-2,Y30-4))))))</f>
        <v/>
      </c>
      <c r="AA30" s="146" t="str">
        <f>IF(Y30="","",(IF(INDEX(Cables!$A$1:$U$200,MATCH(UPPER(E30),Cables!$B$1:$B$200,0),21)="",Y30+2,(IF(INDEX(Cables!$A$1:$U$200,MATCH(UPPER(E30),Cables!$B$1:$B$200,0),21)*0.5&lt;R30,"Transit trop important",IF(INDEX(Cables!$A$1:$U$200,MATCH(UPPER(E30),Cables!$B$1:$B$200,0),21)*0.25&gt;R30,Y30+2,Y30+4))))))</f>
        <v/>
      </c>
      <c r="AB30" s="19" t="e">
        <f>INDEX(Cables!$A$1:$N$200,MATCH(UPPER(E30),Cables!$B$1:$B$200,0),14)</f>
        <v>#N/A</v>
      </c>
      <c r="AC30" s="8" t="e">
        <f t="shared" si="3"/>
        <v>#VALUE!</v>
      </c>
      <c r="AD30" s="8" t="str">
        <f t="shared" si="4"/>
        <v/>
      </c>
      <c r="AE30" s="154">
        <f t="shared" si="5"/>
        <v>2</v>
      </c>
      <c r="AF30" s="8" t="str">
        <f t="shared" si="6"/>
        <v/>
      </c>
      <c r="AG30" s="8">
        <v>5.6699999999999998E-8</v>
      </c>
      <c r="AH30" s="20" t="str">
        <f>IF(ISNUMBER(INDEX(Cables!$A$1:$N$200,MATCH(UPPER(E30),Cables!$B$1:$B$200,0),5)/1000)=FALSE,"",INDEX(Cables!$A$1:$N$200,MATCH(UPPER(E30),Cables!$B$1:$B$200,0),5)/1000)</f>
        <v/>
      </c>
      <c r="AI30" s="20" t="e">
        <f>INDEX(Cables!$A$1:$N$200,MATCH(UPPER(E30),Cables!$B$1:$B$200,0),7)/1000</f>
        <v>#N/A</v>
      </c>
      <c r="AK30" s="8">
        <f t="shared" si="7"/>
        <v>273.16000000000003</v>
      </c>
      <c r="AL30" s="8"/>
      <c r="AM30" s="21" t="e">
        <f t="shared" si="1"/>
        <v>#VALUE!</v>
      </c>
      <c r="AN30" s="20" t="e">
        <f t="shared" si="10"/>
        <v>#N/A</v>
      </c>
      <c r="AO30" s="21" t="e">
        <f t="shared" si="8"/>
        <v>#VALUE!</v>
      </c>
      <c r="AT30" s="1" t="s">
        <v>93</v>
      </c>
    </row>
    <row r="31" spans="1:46" x14ac:dyDescent="0.2">
      <c r="A31" s="31"/>
      <c r="B31" s="32"/>
      <c r="C31" s="33"/>
      <c r="D31" s="34"/>
      <c r="E31" s="45"/>
      <c r="F31" s="35"/>
      <c r="G31" s="36"/>
      <c r="H31" s="83"/>
      <c r="I31" s="46"/>
      <c r="J31" s="31"/>
      <c r="K31" s="84"/>
      <c r="L31" s="31"/>
      <c r="M31" s="38"/>
      <c r="N31" s="145" t="str">
        <f t="shared" si="2"/>
        <v/>
      </c>
      <c r="O31" s="81"/>
      <c r="P31" s="41"/>
      <c r="Q31" s="41"/>
      <c r="R31" s="43" t="str">
        <f t="shared" si="9"/>
        <v/>
      </c>
      <c r="S31" s="31"/>
      <c r="T31" s="38"/>
      <c r="U31" s="41"/>
      <c r="V31" s="38"/>
      <c r="W31" s="38"/>
      <c r="Y31" s="146" t="str">
        <f t="shared" si="0"/>
        <v/>
      </c>
      <c r="Z31" s="146" t="str">
        <f>IF(Y31="","",(IF(INDEX(Cables!$A$1:$U$200,MATCH(UPPER(E31),Cables!$B$1:$B$200,0),21)="",Y31-2,(IF(INDEX(Cables!$A$1:$U$200,MATCH(UPPER(E31),Cables!$B$1:$B$200,0),21)*0.5&lt;R31,"Transit trop important",IF(INDEX(Cables!$A$1:$U$200,MATCH(UPPER(E31),Cables!$B$1:$B$200,0),21)*0.25&gt;R31,Y31-2,Y31-4))))))</f>
        <v/>
      </c>
      <c r="AA31" s="146" t="str">
        <f>IF(Y31="","",(IF(INDEX(Cables!$A$1:$U$200,MATCH(UPPER(E31),Cables!$B$1:$B$200,0),21)="",Y31+2,(IF(INDEX(Cables!$A$1:$U$200,MATCH(UPPER(E31),Cables!$B$1:$B$200,0),21)*0.5&lt;R31,"Transit trop important",IF(INDEX(Cables!$A$1:$U$200,MATCH(UPPER(E31),Cables!$B$1:$B$200,0),21)*0.25&gt;R31,Y31+2,Y31+4))))))</f>
        <v/>
      </c>
      <c r="AB31" s="19" t="e">
        <f>INDEX(Cables!$A$1:$N$200,MATCH(UPPER(E31),Cables!$B$1:$B$200,0),14)</f>
        <v>#N/A</v>
      </c>
      <c r="AC31" s="8" t="e">
        <f t="shared" si="3"/>
        <v>#VALUE!</v>
      </c>
      <c r="AD31" s="8" t="str">
        <f t="shared" si="4"/>
        <v/>
      </c>
      <c r="AE31" s="154">
        <f t="shared" si="5"/>
        <v>2</v>
      </c>
      <c r="AF31" s="8" t="str">
        <f t="shared" si="6"/>
        <v/>
      </c>
      <c r="AG31" s="8">
        <v>5.6699999999999998E-8</v>
      </c>
      <c r="AH31" s="20" t="str">
        <f>IF(ISNUMBER(INDEX(Cables!$A$1:$N$200,MATCH(UPPER(E31),Cables!$B$1:$B$200,0),5)/1000)=FALSE,"",INDEX(Cables!$A$1:$N$200,MATCH(UPPER(E31),Cables!$B$1:$B$200,0),5)/1000)</f>
        <v/>
      </c>
      <c r="AI31" s="20" t="e">
        <f>INDEX(Cables!$A$1:$N$200,MATCH(UPPER(E31),Cables!$B$1:$B$200,0),7)/1000</f>
        <v>#N/A</v>
      </c>
      <c r="AK31" s="8">
        <f t="shared" si="7"/>
        <v>273.16000000000003</v>
      </c>
      <c r="AL31" s="8"/>
      <c r="AM31" s="21" t="e">
        <f t="shared" si="1"/>
        <v>#VALUE!</v>
      </c>
      <c r="AN31" s="20" t="e">
        <f t="shared" si="10"/>
        <v>#N/A</v>
      </c>
      <c r="AO31" s="21" t="e">
        <f t="shared" si="8"/>
        <v>#VALUE!</v>
      </c>
      <c r="AT31" s="1" t="s">
        <v>94</v>
      </c>
    </row>
    <row r="32" spans="1:46" x14ac:dyDescent="0.2">
      <c r="A32" s="31"/>
      <c r="B32" s="32"/>
      <c r="C32" s="33"/>
      <c r="D32" s="34"/>
      <c r="E32" s="45"/>
      <c r="F32" s="35"/>
      <c r="G32" s="36"/>
      <c r="H32" s="83"/>
      <c r="I32" s="46"/>
      <c r="J32" s="31"/>
      <c r="K32" s="84"/>
      <c r="L32" s="31"/>
      <c r="M32" s="38"/>
      <c r="N32" s="145" t="str">
        <f t="shared" si="2"/>
        <v/>
      </c>
      <c r="O32" s="81"/>
      <c r="P32" s="41"/>
      <c r="Q32" s="41"/>
      <c r="R32" s="43" t="str">
        <f t="shared" si="9"/>
        <v/>
      </c>
      <c r="S32" s="31"/>
      <c r="T32" s="38"/>
      <c r="U32" s="41"/>
      <c r="V32" s="38"/>
      <c r="W32" s="38"/>
      <c r="Y32" s="146" t="str">
        <f t="shared" si="0"/>
        <v/>
      </c>
      <c r="Z32" s="146" t="str">
        <f>IF(Y32="","",(IF(INDEX(Cables!$A$1:$U$200,MATCH(UPPER(E32),Cables!$B$1:$B$200,0),21)="",Y32-2,(IF(INDEX(Cables!$A$1:$U$200,MATCH(UPPER(E32),Cables!$B$1:$B$200,0),21)*0.5&lt;R32,"Transit trop important",IF(INDEX(Cables!$A$1:$U$200,MATCH(UPPER(E32),Cables!$B$1:$B$200,0),21)*0.25&gt;R32,Y32-2,Y32-4))))))</f>
        <v/>
      </c>
      <c r="AA32" s="146" t="str">
        <f>IF(Y32="","",(IF(INDEX(Cables!$A$1:$U$200,MATCH(UPPER(E32),Cables!$B$1:$B$200,0),21)="",Y32+2,(IF(INDEX(Cables!$A$1:$U$200,MATCH(UPPER(E32),Cables!$B$1:$B$200,0),21)*0.5&lt;R32,"Transit trop important",IF(INDEX(Cables!$A$1:$U$200,MATCH(UPPER(E32),Cables!$B$1:$B$200,0),21)*0.25&gt;R32,Y32+2,Y32+4))))))</f>
        <v/>
      </c>
      <c r="AB32" s="19" t="e">
        <f>INDEX(Cables!$A$1:$N$200,MATCH(UPPER(E32),Cables!$B$1:$B$200,0),14)</f>
        <v>#N/A</v>
      </c>
      <c r="AC32" s="8" t="e">
        <f t="shared" si="3"/>
        <v>#VALUE!</v>
      </c>
      <c r="AD32" s="8" t="str">
        <f t="shared" si="4"/>
        <v/>
      </c>
      <c r="AE32" s="154">
        <f t="shared" si="5"/>
        <v>2</v>
      </c>
      <c r="AF32" s="8" t="str">
        <f t="shared" si="6"/>
        <v/>
      </c>
      <c r="AG32" s="8">
        <v>5.6699999999999998E-8</v>
      </c>
      <c r="AH32" s="20" t="str">
        <f>IF(ISNUMBER(INDEX(Cables!$A$1:$N$200,MATCH(UPPER(E32),Cables!$B$1:$B$200,0),5)/1000)=FALSE,"",INDEX(Cables!$A$1:$N$200,MATCH(UPPER(E32),Cables!$B$1:$B$200,0),5)/1000)</f>
        <v/>
      </c>
      <c r="AI32" s="20" t="e">
        <f>INDEX(Cables!$A$1:$N$200,MATCH(UPPER(E32),Cables!$B$1:$B$200,0),7)/1000</f>
        <v>#N/A</v>
      </c>
      <c r="AK32" s="8">
        <f t="shared" si="7"/>
        <v>273.16000000000003</v>
      </c>
      <c r="AL32" s="8"/>
      <c r="AM32" s="21" t="e">
        <f t="shared" si="1"/>
        <v>#VALUE!</v>
      </c>
      <c r="AN32" s="20" t="e">
        <f t="shared" si="10"/>
        <v>#N/A</v>
      </c>
      <c r="AO32" s="21" t="e">
        <f t="shared" si="8"/>
        <v>#VALUE!</v>
      </c>
      <c r="AT32" s="1" t="s">
        <v>95</v>
      </c>
    </row>
    <row r="33" spans="1:46" x14ac:dyDescent="0.2">
      <c r="A33" s="31"/>
      <c r="B33" s="32"/>
      <c r="C33" s="33"/>
      <c r="D33" s="34"/>
      <c r="E33" s="45"/>
      <c r="F33" s="35"/>
      <c r="G33" s="36"/>
      <c r="H33" s="83"/>
      <c r="I33" s="46"/>
      <c r="J33" s="31"/>
      <c r="K33" s="84"/>
      <c r="L33" s="31"/>
      <c r="M33" s="38"/>
      <c r="N33" s="145" t="str">
        <f t="shared" si="2"/>
        <v/>
      </c>
      <c r="O33" s="81"/>
      <c r="P33" s="41"/>
      <c r="Q33" s="41"/>
      <c r="R33" s="43" t="str">
        <f t="shared" si="9"/>
        <v/>
      </c>
      <c r="S33" s="31"/>
      <c r="T33" s="38"/>
      <c r="U33" s="41"/>
      <c r="V33" s="38"/>
      <c r="W33" s="38"/>
      <c r="Y33" s="146" t="str">
        <f t="shared" si="0"/>
        <v/>
      </c>
      <c r="Z33" s="146" t="str">
        <f>IF(Y33="","",(IF(INDEX(Cables!$A$1:$U$200,MATCH(UPPER(E33),Cables!$B$1:$B$200,0),21)="",Y33-2,(IF(INDEX(Cables!$A$1:$U$200,MATCH(UPPER(E33),Cables!$B$1:$B$200,0),21)*0.5&lt;R33,"Transit trop important",IF(INDEX(Cables!$A$1:$U$200,MATCH(UPPER(E33),Cables!$B$1:$B$200,0),21)*0.25&gt;R33,Y33-2,Y33-4))))))</f>
        <v/>
      </c>
      <c r="AA33" s="146" t="str">
        <f>IF(Y33="","",(IF(INDEX(Cables!$A$1:$U$200,MATCH(UPPER(E33),Cables!$B$1:$B$200,0),21)="",Y33+2,(IF(INDEX(Cables!$A$1:$U$200,MATCH(UPPER(E33),Cables!$B$1:$B$200,0),21)*0.5&lt;R33,"Transit trop important",IF(INDEX(Cables!$A$1:$U$200,MATCH(UPPER(E33),Cables!$B$1:$B$200,0),21)*0.25&gt;R33,Y33+2,Y33+4))))))</f>
        <v/>
      </c>
      <c r="AB33" s="19" t="e">
        <f>INDEX(Cables!$A$1:$N$200,MATCH(UPPER(E33),Cables!$B$1:$B$200,0),14)</f>
        <v>#N/A</v>
      </c>
      <c r="AC33" s="8" t="e">
        <f t="shared" si="3"/>
        <v>#VALUE!</v>
      </c>
      <c r="AD33" s="8" t="str">
        <f t="shared" si="4"/>
        <v/>
      </c>
      <c r="AE33" s="154">
        <f t="shared" si="5"/>
        <v>2</v>
      </c>
      <c r="AF33" s="8" t="str">
        <f t="shared" si="6"/>
        <v/>
      </c>
      <c r="AG33" s="8">
        <v>5.6699999999999998E-8</v>
      </c>
      <c r="AH33" s="20" t="str">
        <f>IF(ISNUMBER(INDEX(Cables!$A$1:$N$200,MATCH(UPPER(E33),Cables!$B$1:$B$200,0),5)/1000)=FALSE,"",INDEX(Cables!$A$1:$N$200,MATCH(UPPER(E33),Cables!$B$1:$B$200,0),5)/1000)</f>
        <v/>
      </c>
      <c r="AI33" s="20" t="e">
        <f>INDEX(Cables!$A$1:$N$200,MATCH(UPPER(E33),Cables!$B$1:$B$200,0),7)/1000</f>
        <v>#N/A</v>
      </c>
      <c r="AK33" s="8">
        <f t="shared" si="7"/>
        <v>273.16000000000003</v>
      </c>
      <c r="AL33" s="8"/>
      <c r="AM33" s="21" t="e">
        <f t="shared" si="1"/>
        <v>#VALUE!</v>
      </c>
      <c r="AN33" s="20" t="e">
        <f t="shared" si="10"/>
        <v>#N/A</v>
      </c>
      <c r="AO33" s="21" t="e">
        <f t="shared" si="8"/>
        <v>#VALUE!</v>
      </c>
      <c r="AT33" s="1" t="s">
        <v>96</v>
      </c>
    </row>
    <row r="34" spans="1:46" x14ac:dyDescent="0.2">
      <c r="A34" s="31"/>
      <c r="B34" s="32"/>
      <c r="C34" s="33"/>
      <c r="D34" s="34"/>
      <c r="E34" s="45"/>
      <c r="F34" s="35"/>
      <c r="G34" s="36"/>
      <c r="H34" s="83"/>
      <c r="I34" s="46"/>
      <c r="J34" s="31"/>
      <c r="K34" s="84"/>
      <c r="L34" s="31"/>
      <c r="M34" s="38"/>
      <c r="N34" s="145" t="str">
        <f t="shared" si="2"/>
        <v/>
      </c>
      <c r="O34" s="81"/>
      <c r="P34" s="41"/>
      <c r="Q34" s="41"/>
      <c r="R34" s="43" t="str">
        <f t="shared" si="9"/>
        <v/>
      </c>
      <c r="S34" s="31"/>
      <c r="T34" s="38"/>
      <c r="U34" s="41"/>
      <c r="V34" s="38"/>
      <c r="W34" s="38"/>
      <c r="Y34" s="146" t="str">
        <f t="shared" si="0"/>
        <v/>
      </c>
      <c r="Z34" s="146" t="str">
        <f>IF(Y34="","",(IF(INDEX(Cables!$A$1:$U$200,MATCH(UPPER(E34),Cables!$B$1:$B$200,0),21)="",Y34-2,(IF(INDEX(Cables!$A$1:$U$200,MATCH(UPPER(E34),Cables!$B$1:$B$200,0),21)*0.5&lt;R34,"Transit trop important",IF(INDEX(Cables!$A$1:$U$200,MATCH(UPPER(E34),Cables!$B$1:$B$200,0),21)*0.25&gt;R34,Y34-2,Y34-4))))))</f>
        <v/>
      </c>
      <c r="AA34" s="146" t="str">
        <f>IF(Y34="","",(IF(INDEX(Cables!$A$1:$U$200,MATCH(UPPER(E34),Cables!$B$1:$B$200,0),21)="",Y34+2,(IF(INDEX(Cables!$A$1:$U$200,MATCH(UPPER(E34),Cables!$B$1:$B$200,0),21)*0.5&lt;R34,"Transit trop important",IF(INDEX(Cables!$A$1:$U$200,MATCH(UPPER(E34),Cables!$B$1:$B$200,0),21)*0.25&gt;R34,Y34+2,Y34+4))))))</f>
        <v/>
      </c>
      <c r="AB34" s="19" t="e">
        <f>INDEX(Cables!$A$1:$N$200,MATCH(UPPER(E34),Cables!$B$1:$B$200,0),14)</f>
        <v>#N/A</v>
      </c>
      <c r="AC34" s="8" t="e">
        <f t="shared" si="3"/>
        <v>#VALUE!</v>
      </c>
      <c r="AD34" s="8" t="str">
        <f t="shared" si="4"/>
        <v/>
      </c>
      <c r="AE34" s="154">
        <f t="shared" si="5"/>
        <v>2</v>
      </c>
      <c r="AF34" s="8" t="str">
        <f t="shared" si="6"/>
        <v/>
      </c>
      <c r="AG34" s="8">
        <v>5.6699999999999998E-8</v>
      </c>
      <c r="AH34" s="20" t="str">
        <f>IF(ISNUMBER(INDEX(Cables!$A$1:$N$200,MATCH(UPPER(E34),Cables!$B$1:$B$200,0),5)/1000)=FALSE,"",INDEX(Cables!$A$1:$N$200,MATCH(UPPER(E34),Cables!$B$1:$B$200,0),5)/1000)</f>
        <v/>
      </c>
      <c r="AI34" s="20" t="e">
        <f>INDEX(Cables!$A$1:$N$200,MATCH(UPPER(E34),Cables!$B$1:$B$200,0),7)/1000</f>
        <v>#N/A</v>
      </c>
      <c r="AK34" s="8">
        <f t="shared" si="7"/>
        <v>273.16000000000003</v>
      </c>
      <c r="AL34" s="8"/>
      <c r="AM34" s="21" t="e">
        <f t="shared" si="1"/>
        <v>#VALUE!</v>
      </c>
      <c r="AN34" s="20" t="e">
        <f t="shared" si="10"/>
        <v>#N/A</v>
      </c>
      <c r="AO34" s="21" t="e">
        <f t="shared" si="8"/>
        <v>#VALUE!</v>
      </c>
      <c r="AT34" s="1" t="s">
        <v>97</v>
      </c>
    </row>
    <row r="35" spans="1:46" x14ac:dyDescent="0.2">
      <c r="A35" s="31"/>
      <c r="B35" s="32"/>
      <c r="C35" s="33"/>
      <c r="D35" s="34"/>
      <c r="E35" s="45"/>
      <c r="F35" s="35"/>
      <c r="G35" s="36"/>
      <c r="H35" s="83"/>
      <c r="I35" s="46"/>
      <c r="J35" s="31"/>
      <c r="K35" s="84"/>
      <c r="L35" s="31"/>
      <c r="M35" s="38"/>
      <c r="N35" s="145" t="str">
        <f t="shared" si="2"/>
        <v/>
      </c>
      <c r="O35" s="81"/>
      <c r="P35" s="41"/>
      <c r="Q35" s="41"/>
      <c r="R35" s="43" t="str">
        <f t="shared" si="9"/>
        <v/>
      </c>
      <c r="S35" s="31"/>
      <c r="T35" s="38"/>
      <c r="U35" s="41"/>
      <c r="V35" s="38"/>
      <c r="W35" s="38"/>
      <c r="Y35" s="146" t="str">
        <f t="shared" si="0"/>
        <v/>
      </c>
      <c r="Z35" s="146" t="str">
        <f>IF(Y35="","",(IF(INDEX(Cables!$A$1:$U$200,MATCH(UPPER(E35),Cables!$B$1:$B$200,0),21)="",Y35-2,(IF(INDEX(Cables!$A$1:$U$200,MATCH(UPPER(E35),Cables!$B$1:$B$200,0),21)*0.5&lt;R35,"Transit trop important",IF(INDEX(Cables!$A$1:$U$200,MATCH(UPPER(E35),Cables!$B$1:$B$200,0),21)*0.25&gt;R35,Y35-2,Y35-4))))))</f>
        <v/>
      </c>
      <c r="AA35" s="146" t="str">
        <f>IF(Y35="","",(IF(INDEX(Cables!$A$1:$U$200,MATCH(UPPER(E35),Cables!$B$1:$B$200,0),21)="",Y35+2,(IF(INDEX(Cables!$A$1:$U$200,MATCH(UPPER(E35),Cables!$B$1:$B$200,0),21)*0.5&lt;R35,"Transit trop important",IF(INDEX(Cables!$A$1:$U$200,MATCH(UPPER(E35),Cables!$B$1:$B$200,0),21)*0.25&gt;R35,Y35+2,Y35+4))))))</f>
        <v/>
      </c>
      <c r="AB35" s="19" t="e">
        <f>INDEX(Cables!$A$1:$N$200,MATCH(UPPER(E35),Cables!$B$1:$B$200,0),14)</f>
        <v>#N/A</v>
      </c>
      <c r="AC35" s="8" t="e">
        <f t="shared" si="3"/>
        <v>#VALUE!</v>
      </c>
      <c r="AD35" s="8" t="str">
        <f t="shared" si="4"/>
        <v/>
      </c>
      <c r="AE35" s="154">
        <f t="shared" si="5"/>
        <v>2</v>
      </c>
      <c r="AF35" s="8" t="str">
        <f t="shared" si="6"/>
        <v/>
      </c>
      <c r="AG35" s="8">
        <v>5.6699999999999998E-8</v>
      </c>
      <c r="AH35" s="20" t="str">
        <f>IF(ISNUMBER(INDEX(Cables!$A$1:$N$200,MATCH(UPPER(E35),Cables!$B$1:$B$200,0),5)/1000)=FALSE,"",INDEX(Cables!$A$1:$N$200,MATCH(UPPER(E35),Cables!$B$1:$B$200,0),5)/1000)</f>
        <v/>
      </c>
      <c r="AI35" s="20" t="e">
        <f>INDEX(Cables!$A$1:$N$200,MATCH(UPPER(E35),Cables!$B$1:$B$200,0),7)/1000</f>
        <v>#N/A</v>
      </c>
      <c r="AK35" s="8">
        <f t="shared" si="7"/>
        <v>273.16000000000003</v>
      </c>
      <c r="AL35" s="8"/>
      <c r="AM35" s="21" t="e">
        <f t="shared" si="1"/>
        <v>#VALUE!</v>
      </c>
      <c r="AN35" s="20" t="e">
        <f t="shared" si="10"/>
        <v>#N/A</v>
      </c>
      <c r="AO35" s="21" t="e">
        <f t="shared" si="8"/>
        <v>#VALUE!</v>
      </c>
      <c r="AT35" s="1" t="s">
        <v>98</v>
      </c>
    </row>
    <row r="36" spans="1:46" x14ac:dyDescent="0.2">
      <c r="A36" s="31"/>
      <c r="B36" s="32"/>
      <c r="C36" s="33"/>
      <c r="D36" s="34"/>
      <c r="E36" s="45"/>
      <c r="F36" s="35"/>
      <c r="G36" s="36"/>
      <c r="H36" s="83"/>
      <c r="I36" s="46"/>
      <c r="J36" s="31"/>
      <c r="K36" s="84"/>
      <c r="L36" s="31"/>
      <c r="M36" s="38"/>
      <c r="N36" s="145" t="str">
        <f t="shared" si="2"/>
        <v/>
      </c>
      <c r="O36" s="81"/>
      <c r="P36" s="41"/>
      <c r="Q36" s="41"/>
      <c r="R36" s="43" t="str">
        <f t="shared" si="9"/>
        <v/>
      </c>
      <c r="S36" s="31"/>
      <c r="T36" s="38"/>
      <c r="U36" s="41"/>
      <c r="V36" s="38"/>
      <c r="W36" s="38"/>
      <c r="Y36" s="146" t="str">
        <f t="shared" si="0"/>
        <v/>
      </c>
      <c r="Z36" s="146" t="str">
        <f>IF(Y36="","",(IF(INDEX(Cables!$A$1:$U$200,MATCH(UPPER(E36),Cables!$B$1:$B$200,0),21)="",Y36-2,(IF(INDEX(Cables!$A$1:$U$200,MATCH(UPPER(E36),Cables!$B$1:$B$200,0),21)*0.5&lt;R36,"Transit trop important",IF(INDEX(Cables!$A$1:$U$200,MATCH(UPPER(E36),Cables!$B$1:$B$200,0),21)*0.25&gt;R36,Y36-2,Y36-4))))))</f>
        <v/>
      </c>
      <c r="AA36" s="146" t="str">
        <f>IF(Y36="","",(IF(INDEX(Cables!$A$1:$U$200,MATCH(UPPER(E36),Cables!$B$1:$B$200,0),21)="",Y36+2,(IF(INDEX(Cables!$A$1:$U$200,MATCH(UPPER(E36),Cables!$B$1:$B$200,0),21)*0.5&lt;R36,"Transit trop important",IF(INDEX(Cables!$A$1:$U$200,MATCH(UPPER(E36),Cables!$B$1:$B$200,0),21)*0.25&gt;R36,Y36+2,Y36+4))))))</f>
        <v/>
      </c>
      <c r="AB36" s="19" t="e">
        <f>INDEX(Cables!$A$1:$N$200,MATCH(UPPER(E36),Cables!$B$1:$B$200,0),14)</f>
        <v>#N/A</v>
      </c>
      <c r="AC36" s="8" t="e">
        <f t="shared" si="3"/>
        <v>#VALUE!</v>
      </c>
      <c r="AD36" s="8" t="str">
        <f t="shared" si="4"/>
        <v/>
      </c>
      <c r="AE36" s="154">
        <f t="shared" si="5"/>
        <v>2</v>
      </c>
      <c r="AF36" s="8" t="str">
        <f t="shared" si="6"/>
        <v/>
      </c>
      <c r="AG36" s="8">
        <v>5.6699999999999998E-8</v>
      </c>
      <c r="AH36" s="20" t="str">
        <f>IF(ISNUMBER(INDEX(Cables!$A$1:$N$200,MATCH(UPPER(E36),Cables!$B$1:$B$200,0),5)/1000)=FALSE,"",INDEX(Cables!$A$1:$N$200,MATCH(UPPER(E36),Cables!$B$1:$B$200,0),5)/1000)</f>
        <v/>
      </c>
      <c r="AI36" s="20" t="e">
        <f>INDEX(Cables!$A$1:$N$200,MATCH(UPPER(E36),Cables!$B$1:$B$200,0),7)/1000</f>
        <v>#N/A</v>
      </c>
      <c r="AK36" s="8">
        <f t="shared" si="7"/>
        <v>273.16000000000003</v>
      </c>
      <c r="AL36" s="8"/>
      <c r="AM36" s="21" t="e">
        <f t="shared" si="1"/>
        <v>#VALUE!</v>
      </c>
      <c r="AN36" s="20" t="e">
        <f t="shared" si="10"/>
        <v>#N/A</v>
      </c>
      <c r="AO36" s="21" t="e">
        <f t="shared" si="8"/>
        <v>#VALUE!</v>
      </c>
      <c r="AT36" s="1" t="s">
        <v>99</v>
      </c>
    </row>
    <row r="37" spans="1:46" x14ac:dyDescent="0.2">
      <c r="A37" s="31"/>
      <c r="B37" s="32"/>
      <c r="C37" s="33"/>
      <c r="D37" s="34"/>
      <c r="E37" s="45"/>
      <c r="F37" s="35"/>
      <c r="G37" s="36"/>
      <c r="H37" s="83"/>
      <c r="I37" s="46"/>
      <c r="J37" s="31"/>
      <c r="K37" s="84"/>
      <c r="L37" s="31"/>
      <c r="M37" s="38"/>
      <c r="N37" s="145" t="str">
        <f t="shared" si="2"/>
        <v/>
      </c>
      <c r="O37" s="81"/>
      <c r="P37" s="41"/>
      <c r="Q37" s="41"/>
      <c r="R37" s="43" t="str">
        <f t="shared" si="9"/>
        <v/>
      </c>
      <c r="S37" s="31"/>
      <c r="T37" s="38"/>
      <c r="U37" s="41"/>
      <c r="V37" s="38"/>
      <c r="W37" s="38"/>
      <c r="Y37" s="146" t="str">
        <f t="shared" si="0"/>
        <v/>
      </c>
      <c r="Z37" s="146" t="str">
        <f>IF(Y37="","",(IF(INDEX(Cables!$A$1:$U$200,MATCH(UPPER(E37),Cables!$B$1:$B$200,0),21)="",Y37-2,(IF(INDEX(Cables!$A$1:$U$200,MATCH(UPPER(E37),Cables!$B$1:$B$200,0),21)*0.5&lt;R37,"Transit trop important",IF(INDEX(Cables!$A$1:$U$200,MATCH(UPPER(E37),Cables!$B$1:$B$200,0),21)*0.25&gt;R37,Y37-2,Y37-4))))))</f>
        <v/>
      </c>
      <c r="AA37" s="146" t="str">
        <f>IF(Y37="","",(IF(INDEX(Cables!$A$1:$U$200,MATCH(UPPER(E37),Cables!$B$1:$B$200,0),21)="",Y37+2,(IF(INDEX(Cables!$A$1:$U$200,MATCH(UPPER(E37),Cables!$B$1:$B$200,0),21)*0.5&lt;R37,"Transit trop important",IF(INDEX(Cables!$A$1:$U$200,MATCH(UPPER(E37),Cables!$B$1:$B$200,0),21)*0.25&gt;R37,Y37+2,Y37+4))))))</f>
        <v/>
      </c>
      <c r="AB37" s="19" t="e">
        <f>INDEX(Cables!$A$1:$N$200,MATCH(UPPER(E37),Cables!$B$1:$B$200,0),14)</f>
        <v>#N/A</v>
      </c>
      <c r="AC37" s="8" t="e">
        <f t="shared" si="3"/>
        <v>#VALUE!</v>
      </c>
      <c r="AD37" s="8" t="str">
        <f t="shared" si="4"/>
        <v/>
      </c>
      <c r="AE37" s="154">
        <f t="shared" si="5"/>
        <v>2</v>
      </c>
      <c r="AF37" s="8" t="str">
        <f t="shared" si="6"/>
        <v/>
      </c>
      <c r="AG37" s="8">
        <v>5.6699999999999998E-8</v>
      </c>
      <c r="AH37" s="20" t="str">
        <f>IF(ISNUMBER(INDEX(Cables!$A$1:$N$200,MATCH(UPPER(E37),Cables!$B$1:$B$200,0),5)/1000)=FALSE,"",INDEX(Cables!$A$1:$N$200,MATCH(UPPER(E37),Cables!$B$1:$B$200,0),5)/1000)</f>
        <v/>
      </c>
      <c r="AI37" s="20" t="e">
        <f>INDEX(Cables!$A$1:$N$200,MATCH(UPPER(E37),Cables!$B$1:$B$200,0),7)/1000</f>
        <v>#N/A</v>
      </c>
      <c r="AK37" s="8">
        <f t="shared" si="7"/>
        <v>273.16000000000003</v>
      </c>
      <c r="AL37" s="8"/>
      <c r="AM37" s="21" t="e">
        <f t="shared" si="1"/>
        <v>#VALUE!</v>
      </c>
      <c r="AN37" s="20" t="e">
        <f t="shared" si="10"/>
        <v>#N/A</v>
      </c>
      <c r="AO37" s="21" t="e">
        <f t="shared" si="8"/>
        <v>#VALUE!</v>
      </c>
      <c r="AT37" s="1" t="s">
        <v>100</v>
      </c>
    </row>
    <row r="38" spans="1:46" x14ac:dyDescent="0.2">
      <c r="A38" s="31"/>
      <c r="B38" s="32"/>
      <c r="C38" s="33"/>
      <c r="D38" s="34"/>
      <c r="E38" s="45"/>
      <c r="F38" s="35"/>
      <c r="G38" s="36"/>
      <c r="H38" s="83"/>
      <c r="I38" s="46"/>
      <c r="J38" s="31"/>
      <c r="K38" s="84"/>
      <c r="L38" s="31"/>
      <c r="M38" s="38"/>
      <c r="N38" s="145" t="str">
        <f t="shared" si="2"/>
        <v/>
      </c>
      <c r="O38" s="81"/>
      <c r="P38" s="41"/>
      <c r="Q38" s="41"/>
      <c r="R38" s="43" t="str">
        <f t="shared" si="9"/>
        <v/>
      </c>
      <c r="S38" s="31"/>
      <c r="T38" s="38"/>
      <c r="U38" s="41"/>
      <c r="V38" s="38"/>
      <c r="W38" s="38"/>
      <c r="Y38" s="146" t="str">
        <f t="shared" si="0"/>
        <v/>
      </c>
      <c r="Z38" s="146" t="str">
        <f>IF(Y38="","",(IF(INDEX(Cables!$A$1:$U$200,MATCH(UPPER(E38),Cables!$B$1:$B$200,0),21)="",Y38-2,(IF(INDEX(Cables!$A$1:$U$200,MATCH(UPPER(E38),Cables!$B$1:$B$200,0),21)*0.5&lt;R38,"Transit trop important",IF(INDEX(Cables!$A$1:$U$200,MATCH(UPPER(E38),Cables!$B$1:$B$200,0),21)*0.25&gt;R38,Y38-2,Y38-4))))))</f>
        <v/>
      </c>
      <c r="AA38" s="146" t="str">
        <f>IF(Y38="","",(IF(INDEX(Cables!$A$1:$U$200,MATCH(UPPER(E38),Cables!$B$1:$B$200,0),21)="",Y38+2,(IF(INDEX(Cables!$A$1:$U$200,MATCH(UPPER(E38),Cables!$B$1:$B$200,0),21)*0.5&lt;R38,"Transit trop important",IF(INDEX(Cables!$A$1:$U$200,MATCH(UPPER(E38),Cables!$B$1:$B$200,0),21)*0.25&gt;R38,Y38+2,Y38+4))))))</f>
        <v/>
      </c>
      <c r="AB38" s="19" t="e">
        <f>INDEX(Cables!$A$1:$N$200,MATCH(UPPER(E38),Cables!$B$1:$B$200,0),14)</f>
        <v>#N/A</v>
      </c>
      <c r="AC38" s="8" t="e">
        <f t="shared" si="3"/>
        <v>#VALUE!</v>
      </c>
      <c r="AD38" s="8" t="str">
        <f t="shared" si="4"/>
        <v/>
      </c>
      <c r="AE38" s="154">
        <f t="shared" si="5"/>
        <v>2</v>
      </c>
      <c r="AF38" s="8" t="str">
        <f t="shared" si="6"/>
        <v/>
      </c>
      <c r="AG38" s="8">
        <v>5.6699999999999998E-8</v>
      </c>
      <c r="AH38" s="20" t="str">
        <f>IF(ISNUMBER(INDEX(Cables!$A$1:$N$200,MATCH(UPPER(E38),Cables!$B$1:$B$200,0),5)/1000)=FALSE,"",INDEX(Cables!$A$1:$N$200,MATCH(UPPER(E38),Cables!$B$1:$B$200,0),5)/1000)</f>
        <v/>
      </c>
      <c r="AI38" s="20" t="e">
        <f>INDEX(Cables!$A$1:$N$200,MATCH(UPPER(E38),Cables!$B$1:$B$200,0),7)/1000</f>
        <v>#N/A</v>
      </c>
      <c r="AK38" s="8">
        <f t="shared" si="7"/>
        <v>273.16000000000003</v>
      </c>
      <c r="AL38" s="8"/>
      <c r="AM38" s="21" t="e">
        <f t="shared" si="1"/>
        <v>#VALUE!</v>
      </c>
      <c r="AN38" s="20" t="e">
        <f t="shared" si="10"/>
        <v>#N/A</v>
      </c>
      <c r="AO38" s="21" t="e">
        <f t="shared" si="8"/>
        <v>#VALUE!</v>
      </c>
      <c r="AT38" s="1" t="s">
        <v>101</v>
      </c>
    </row>
    <row r="39" spans="1:46" x14ac:dyDescent="0.2">
      <c r="A39" s="31"/>
      <c r="B39" s="32"/>
      <c r="C39" s="33"/>
      <c r="D39" s="34"/>
      <c r="E39" s="45"/>
      <c r="F39" s="35"/>
      <c r="G39" s="36"/>
      <c r="H39" s="83"/>
      <c r="I39" s="46"/>
      <c r="J39" s="31"/>
      <c r="K39" s="84"/>
      <c r="L39" s="31"/>
      <c r="M39" s="38"/>
      <c r="N39" s="145" t="str">
        <f t="shared" si="2"/>
        <v/>
      </c>
      <c r="O39" s="81"/>
      <c r="P39" s="41"/>
      <c r="Q39" s="41"/>
      <c r="R39" s="43" t="str">
        <f t="shared" si="9"/>
        <v/>
      </c>
      <c r="S39" s="31"/>
      <c r="T39" s="38"/>
      <c r="U39" s="41"/>
      <c r="V39" s="38"/>
      <c r="W39" s="38"/>
      <c r="Y39" s="146" t="str">
        <f t="shared" si="0"/>
        <v/>
      </c>
      <c r="Z39" s="146" t="str">
        <f>IF(Y39="","",(IF(INDEX(Cables!$A$1:$U$200,MATCH(UPPER(E39),Cables!$B$1:$B$200,0),21)="",Y39-2,(IF(INDEX(Cables!$A$1:$U$200,MATCH(UPPER(E39),Cables!$B$1:$B$200,0),21)*0.5&lt;R39,"Transit trop important",IF(INDEX(Cables!$A$1:$U$200,MATCH(UPPER(E39),Cables!$B$1:$B$200,0),21)*0.25&gt;R39,Y39-2,Y39-4))))))</f>
        <v/>
      </c>
      <c r="AA39" s="146" t="str">
        <f>IF(Y39="","",(IF(INDEX(Cables!$A$1:$U$200,MATCH(UPPER(E39),Cables!$B$1:$B$200,0),21)="",Y39+2,(IF(INDEX(Cables!$A$1:$U$200,MATCH(UPPER(E39),Cables!$B$1:$B$200,0),21)*0.5&lt;R39,"Transit trop important",IF(INDEX(Cables!$A$1:$U$200,MATCH(UPPER(E39),Cables!$B$1:$B$200,0),21)*0.25&gt;R39,Y39+2,Y39+4))))))</f>
        <v/>
      </c>
      <c r="AB39" s="19" t="e">
        <f>INDEX(Cables!$A$1:$N$200,MATCH(UPPER(E39),Cables!$B$1:$B$200,0),14)</f>
        <v>#N/A</v>
      </c>
      <c r="AC39" s="8" t="e">
        <f t="shared" si="3"/>
        <v>#VALUE!</v>
      </c>
      <c r="AD39" s="8" t="str">
        <f t="shared" si="4"/>
        <v/>
      </c>
      <c r="AE39" s="154">
        <f t="shared" si="5"/>
        <v>2</v>
      </c>
      <c r="AF39" s="8" t="str">
        <f t="shared" si="6"/>
        <v/>
      </c>
      <c r="AG39" s="8">
        <v>5.6699999999999998E-8</v>
      </c>
      <c r="AH39" s="20" t="str">
        <f>IF(ISNUMBER(INDEX(Cables!$A$1:$N$200,MATCH(UPPER(E39),Cables!$B$1:$B$200,0),5)/1000)=FALSE,"",INDEX(Cables!$A$1:$N$200,MATCH(UPPER(E39),Cables!$B$1:$B$200,0),5)/1000)</f>
        <v/>
      </c>
      <c r="AI39" s="20" t="e">
        <f>INDEX(Cables!$A$1:$N$200,MATCH(UPPER(E39),Cables!$B$1:$B$200,0),7)/1000</f>
        <v>#N/A</v>
      </c>
      <c r="AK39" s="8">
        <f t="shared" si="7"/>
        <v>273.16000000000003</v>
      </c>
      <c r="AL39" s="8"/>
      <c r="AM39" s="21" t="e">
        <f t="shared" si="1"/>
        <v>#VALUE!</v>
      </c>
      <c r="AN39" s="20" t="e">
        <f t="shared" si="10"/>
        <v>#N/A</v>
      </c>
      <c r="AO39" s="21" t="e">
        <f t="shared" si="8"/>
        <v>#VALUE!</v>
      </c>
      <c r="AT39" s="1" t="s">
        <v>102</v>
      </c>
    </row>
    <row r="40" spans="1:46" x14ac:dyDescent="0.2">
      <c r="A40" s="31"/>
      <c r="B40" s="32"/>
      <c r="C40" s="33"/>
      <c r="D40" s="34"/>
      <c r="E40" s="45"/>
      <c r="F40" s="35"/>
      <c r="G40" s="36"/>
      <c r="H40" s="83"/>
      <c r="I40" s="46"/>
      <c r="J40" s="31"/>
      <c r="K40" s="84"/>
      <c r="L40" s="31"/>
      <c r="M40" s="38"/>
      <c r="N40" s="145" t="str">
        <f t="shared" si="2"/>
        <v/>
      </c>
      <c r="O40" s="81"/>
      <c r="P40" s="41"/>
      <c r="Q40" s="41"/>
      <c r="R40" s="43" t="str">
        <f t="shared" si="9"/>
        <v/>
      </c>
      <c r="S40" s="31"/>
      <c r="T40" s="38"/>
      <c r="U40" s="41"/>
      <c r="V40" s="38"/>
      <c r="W40" s="38"/>
      <c r="Y40" s="146" t="str">
        <f>IF(R40&lt;&gt;0,IF(AL40&lt;&gt;"",AL40-273.16,""),S40)</f>
        <v/>
      </c>
      <c r="Z40" s="146" t="str">
        <f>IF(Y40="","",(IF(INDEX(Cables!$A$1:$U$200,MATCH(UPPER(E40),Cables!$B$1:$B$200,0),21)="",Y40-2,(IF(INDEX(Cables!$A$1:$U$200,MATCH(UPPER(E40),Cables!$B$1:$B$200,0),21)*0.5&lt;R40,"Transit trop important",IF(INDEX(Cables!$A$1:$U$200,MATCH(UPPER(E40),Cables!$B$1:$B$200,0),21)*0.25&gt;R40,Y40-2,Y40-4))))))</f>
        <v/>
      </c>
      <c r="AA40" s="146" t="str">
        <f>IF(Y40="","",(IF(INDEX(Cables!$A$1:$U$200,MATCH(UPPER(E40),Cables!$B$1:$B$200,0),21)="",Y40+2,(IF(INDEX(Cables!$A$1:$U$200,MATCH(UPPER(E40),Cables!$B$1:$B$200,0),21)*0.5&lt;R40,"Transit trop important",IF(INDEX(Cables!$A$1:$U$200,MATCH(UPPER(E40),Cables!$B$1:$B$200,0),21)*0.25&gt;R40,Y40+2,Y40+4))))))</f>
        <v/>
      </c>
      <c r="AB40" s="19" t="e">
        <f>INDEX(Cables!$A$1:$N$200,MATCH(UPPER(E40),Cables!$B$1:$B$200,0),14)</f>
        <v>#N/A</v>
      </c>
      <c r="AC40" s="8" t="e">
        <f t="shared" si="3"/>
        <v>#VALUE!</v>
      </c>
      <c r="AD40" s="8" t="str">
        <f t="shared" si="4"/>
        <v/>
      </c>
      <c r="AE40" s="154">
        <f t="shared" si="5"/>
        <v>2</v>
      </c>
      <c r="AF40" s="8" t="str">
        <f t="shared" si="6"/>
        <v/>
      </c>
      <c r="AG40" s="8">
        <v>5.6699999999999998E-8</v>
      </c>
      <c r="AH40" s="20" t="str">
        <f>IF(ISNUMBER(INDEX(Cables!$A$1:$N$200,MATCH(UPPER(E40),Cables!$B$1:$B$200,0),5)/1000)=FALSE,"",INDEX(Cables!$A$1:$N$200,MATCH(UPPER(E40),Cables!$B$1:$B$200,0),5)/1000)</f>
        <v/>
      </c>
      <c r="AI40" s="20" t="e">
        <f>INDEX(Cables!$A$1:$N$200,MATCH(UPPER(E40),Cables!$B$1:$B$200,0),7)/1000</f>
        <v>#N/A</v>
      </c>
      <c r="AK40" s="8">
        <f t="shared" si="7"/>
        <v>273.16000000000003</v>
      </c>
      <c r="AL40" s="8"/>
      <c r="AM40" s="21" t="e">
        <f t="shared" si="1"/>
        <v>#VALUE!</v>
      </c>
      <c r="AN40" s="20" t="e">
        <f t="shared" si="10"/>
        <v>#N/A</v>
      </c>
      <c r="AO40" s="21" t="e">
        <f t="shared" si="8"/>
        <v>#VALUE!</v>
      </c>
      <c r="AT40" s="1" t="s">
        <v>103</v>
      </c>
    </row>
    <row r="41" spans="1:46" x14ac:dyDescent="0.2">
      <c r="A41" s="31"/>
      <c r="B41" s="32"/>
      <c r="C41" s="33"/>
      <c r="D41" s="34"/>
      <c r="E41" s="45"/>
      <c r="F41" s="35"/>
      <c r="G41" s="36"/>
      <c r="H41" s="83"/>
      <c r="I41" s="46"/>
      <c r="J41" s="31"/>
      <c r="K41" s="84"/>
      <c r="L41" s="31"/>
      <c r="M41" s="38"/>
      <c r="N41" s="145" t="str">
        <f t="shared" si="2"/>
        <v/>
      </c>
      <c r="O41" s="81"/>
      <c r="P41" s="41"/>
      <c r="Q41" s="41"/>
      <c r="R41" s="43" t="str">
        <f t="shared" si="9"/>
        <v/>
      </c>
      <c r="S41" s="31"/>
      <c r="T41" s="38"/>
      <c r="U41" s="41"/>
      <c r="V41" s="38"/>
      <c r="W41" s="38"/>
      <c r="Y41" s="146" t="str">
        <f t="shared" si="0"/>
        <v/>
      </c>
      <c r="Z41" s="146" t="str">
        <f>IF(Y41="","",(IF(INDEX(Cables!$A$1:$U$200,MATCH(UPPER(E41),Cables!$B$1:$B$200,0),21)="",Y41-2,(IF(INDEX(Cables!$A$1:$U$200,MATCH(UPPER(E41),Cables!$B$1:$B$200,0),21)*0.5&lt;R41,"Transit trop important",IF(INDEX(Cables!$A$1:$U$200,MATCH(UPPER(E41),Cables!$B$1:$B$200,0),21)*0.25&gt;R41,Y41-2,Y41-4))))))</f>
        <v/>
      </c>
      <c r="AA41" s="146" t="str">
        <f>IF(Y41="","",(IF(INDEX(Cables!$A$1:$U$200,MATCH(UPPER(E41),Cables!$B$1:$B$200,0),21)="",Y41+2,(IF(INDEX(Cables!$A$1:$U$200,MATCH(UPPER(E41),Cables!$B$1:$B$200,0),21)*0.5&lt;R41,"Transit trop important",IF(INDEX(Cables!$A$1:$U$200,MATCH(UPPER(E41),Cables!$B$1:$B$200,0),21)*0.25&gt;R41,Y41+2,Y41+4))))))</f>
        <v/>
      </c>
      <c r="AB41" s="19" t="e">
        <f>INDEX(Cables!$A$1:$N$200,MATCH(UPPER(E41),Cables!$B$1:$B$200,0),14)</f>
        <v>#N/A</v>
      </c>
      <c r="AC41" s="8" t="e">
        <f t="shared" si="3"/>
        <v>#VALUE!</v>
      </c>
      <c r="AD41" s="8" t="str">
        <f t="shared" si="4"/>
        <v/>
      </c>
      <c r="AE41" s="154">
        <f t="shared" si="5"/>
        <v>2</v>
      </c>
      <c r="AF41" s="8" t="str">
        <f t="shared" si="6"/>
        <v/>
      </c>
      <c r="AG41" s="8">
        <v>5.6699999999999998E-8</v>
      </c>
      <c r="AH41" s="20" t="str">
        <f>IF(ISNUMBER(INDEX(Cables!$A$1:$N$200,MATCH(UPPER(E41),Cables!$B$1:$B$200,0),5)/1000)=FALSE,"",INDEX(Cables!$A$1:$N$200,MATCH(UPPER(E41),Cables!$B$1:$B$200,0),5)/1000)</f>
        <v/>
      </c>
      <c r="AI41" s="20" t="e">
        <f>INDEX(Cables!$A$1:$N$200,MATCH(UPPER(E41),Cables!$B$1:$B$200,0),7)/1000</f>
        <v>#N/A</v>
      </c>
      <c r="AK41" s="8">
        <f t="shared" si="7"/>
        <v>273.16000000000003</v>
      </c>
      <c r="AL41" s="8"/>
      <c r="AM41" s="21" t="e">
        <f t="shared" si="1"/>
        <v>#VALUE!</v>
      </c>
      <c r="AN41" s="20" t="e">
        <f t="shared" si="10"/>
        <v>#N/A</v>
      </c>
      <c r="AO41" s="21" t="e">
        <f t="shared" si="8"/>
        <v>#VALUE!</v>
      </c>
      <c r="AT41" s="1" t="s">
        <v>104</v>
      </c>
    </row>
    <row r="42" spans="1:46" x14ac:dyDescent="0.2">
      <c r="A42" s="31"/>
      <c r="B42" s="32"/>
      <c r="C42" s="33"/>
      <c r="D42" s="34"/>
      <c r="E42" s="45"/>
      <c r="F42" s="35"/>
      <c r="G42" s="36"/>
      <c r="H42" s="83"/>
      <c r="I42" s="46"/>
      <c r="J42" s="31"/>
      <c r="K42" s="84"/>
      <c r="L42" s="31"/>
      <c r="M42" s="38"/>
      <c r="N42" s="145" t="str">
        <f t="shared" si="2"/>
        <v/>
      </c>
      <c r="O42" s="81"/>
      <c r="P42" s="41"/>
      <c r="Q42" s="41"/>
      <c r="R42" s="43" t="str">
        <f t="shared" si="9"/>
        <v/>
      </c>
      <c r="S42" s="31"/>
      <c r="T42" s="38"/>
      <c r="U42" s="41"/>
      <c r="V42" s="38"/>
      <c r="W42" s="38"/>
      <c r="Y42" s="146" t="str">
        <f t="shared" si="0"/>
        <v/>
      </c>
      <c r="Z42" s="146" t="str">
        <f>IF(Y42="","",(IF(INDEX(Cables!$A$1:$U$200,MATCH(UPPER(E42),Cables!$B$1:$B$200,0),21)="",Y42-2,(IF(INDEX(Cables!$A$1:$U$200,MATCH(UPPER(E42),Cables!$B$1:$B$200,0),21)*0.5&lt;R42,"Transit trop important",IF(INDEX(Cables!$A$1:$U$200,MATCH(UPPER(E42),Cables!$B$1:$B$200,0),21)*0.25&gt;R42,Y42-2,Y42-4))))))</f>
        <v/>
      </c>
      <c r="AA42" s="146" t="str">
        <f>IF(Y42="","",(IF(INDEX(Cables!$A$1:$U$200,MATCH(UPPER(E42),Cables!$B$1:$B$200,0),21)="",Y42+2,(IF(INDEX(Cables!$A$1:$U$200,MATCH(UPPER(E42),Cables!$B$1:$B$200,0),21)*0.5&lt;R42,"Transit trop important",IF(INDEX(Cables!$A$1:$U$200,MATCH(UPPER(E42),Cables!$B$1:$B$200,0),21)*0.25&gt;R42,Y42+2,Y42+4))))))</f>
        <v/>
      </c>
      <c r="AB42" s="19" t="e">
        <f>INDEX(Cables!$A$1:$N$200,MATCH(UPPER(E42),Cables!$B$1:$B$200,0),14)</f>
        <v>#N/A</v>
      </c>
      <c r="AC42" s="8" t="e">
        <f t="shared" si="3"/>
        <v>#VALUE!</v>
      </c>
      <c r="AD42" s="8" t="str">
        <f t="shared" si="4"/>
        <v/>
      </c>
      <c r="AE42" s="154">
        <f t="shared" si="5"/>
        <v>2</v>
      </c>
      <c r="AF42" s="8" t="str">
        <f t="shared" si="6"/>
        <v/>
      </c>
      <c r="AG42" s="8">
        <v>5.6699999999999998E-8</v>
      </c>
      <c r="AH42" s="20" t="str">
        <f>IF(ISNUMBER(INDEX(Cables!$A$1:$N$200,MATCH(UPPER(E42),Cables!$B$1:$B$200,0),5)/1000)=FALSE,"",INDEX(Cables!$A$1:$N$200,MATCH(UPPER(E42),Cables!$B$1:$B$200,0),5)/1000)</f>
        <v/>
      </c>
      <c r="AI42" s="20" t="e">
        <f>INDEX(Cables!$A$1:$N$200,MATCH(UPPER(E42),Cables!$B$1:$B$200,0),7)/1000</f>
        <v>#N/A</v>
      </c>
      <c r="AK42" s="8">
        <f t="shared" si="7"/>
        <v>273.16000000000003</v>
      </c>
      <c r="AL42" s="8"/>
      <c r="AM42" s="21" t="e">
        <f t="shared" si="1"/>
        <v>#VALUE!</v>
      </c>
      <c r="AN42" s="20" t="e">
        <f t="shared" si="10"/>
        <v>#N/A</v>
      </c>
      <c r="AO42" s="21" t="e">
        <f t="shared" si="8"/>
        <v>#VALUE!</v>
      </c>
      <c r="AT42" s="1" t="s">
        <v>105</v>
      </c>
    </row>
    <row r="43" spans="1:46" x14ac:dyDescent="0.2">
      <c r="A43" s="31"/>
      <c r="B43" s="32"/>
      <c r="C43" s="33"/>
      <c r="D43" s="34"/>
      <c r="E43" s="45"/>
      <c r="F43" s="35"/>
      <c r="G43" s="36"/>
      <c r="H43" s="83"/>
      <c r="I43" s="46"/>
      <c r="J43" s="31"/>
      <c r="K43" s="84"/>
      <c r="L43" s="31"/>
      <c r="M43" s="38"/>
      <c r="N43" s="145" t="str">
        <f t="shared" si="2"/>
        <v/>
      </c>
      <c r="O43" s="81"/>
      <c r="P43" s="41"/>
      <c r="Q43" s="41"/>
      <c r="R43" s="43" t="str">
        <f t="shared" si="9"/>
        <v/>
      </c>
      <c r="S43" s="31"/>
      <c r="T43" s="38"/>
      <c r="U43" s="41"/>
      <c r="V43" s="38"/>
      <c r="W43" s="38"/>
      <c r="Y43" s="146" t="str">
        <f t="shared" si="0"/>
        <v/>
      </c>
      <c r="Z43" s="146" t="str">
        <f>IF(Y43="","",(IF(INDEX(Cables!$A$1:$U$200,MATCH(UPPER(E43),Cables!$B$1:$B$200,0),21)="",Y43-2,(IF(INDEX(Cables!$A$1:$U$200,MATCH(UPPER(E43),Cables!$B$1:$B$200,0),21)*0.5&lt;R43,"Transit trop important",IF(INDEX(Cables!$A$1:$U$200,MATCH(UPPER(E43),Cables!$B$1:$B$200,0),21)*0.25&gt;R43,Y43-2,Y43-4))))))</f>
        <v/>
      </c>
      <c r="AA43" s="146" t="str">
        <f>IF(Y43="","",(IF(INDEX(Cables!$A$1:$U$200,MATCH(UPPER(E43),Cables!$B$1:$B$200,0),21)="",Y43+2,(IF(INDEX(Cables!$A$1:$U$200,MATCH(UPPER(E43),Cables!$B$1:$B$200,0),21)*0.5&lt;R43,"Transit trop important",IF(INDEX(Cables!$A$1:$U$200,MATCH(UPPER(E43),Cables!$B$1:$B$200,0),21)*0.25&gt;R43,Y43+2,Y43+4))))))</f>
        <v/>
      </c>
      <c r="AB43" s="19" t="e">
        <f>INDEX(Cables!$A$1:$N$200,MATCH(UPPER(E43),Cables!$B$1:$B$200,0),14)</f>
        <v>#N/A</v>
      </c>
      <c r="AC43" s="8" t="e">
        <f t="shared" si="3"/>
        <v>#VALUE!</v>
      </c>
      <c r="AD43" s="8" t="str">
        <f t="shared" si="4"/>
        <v/>
      </c>
      <c r="AE43" s="154">
        <f t="shared" si="5"/>
        <v>2</v>
      </c>
      <c r="AF43" s="8" t="str">
        <f t="shared" si="6"/>
        <v/>
      </c>
      <c r="AG43" s="8">
        <v>5.6699999999999998E-8</v>
      </c>
      <c r="AH43" s="20" t="str">
        <f>IF(ISNUMBER(INDEX(Cables!$A$1:$N$200,MATCH(UPPER(E43),Cables!$B$1:$B$200,0),5)/1000)=FALSE,"",INDEX(Cables!$A$1:$N$200,MATCH(UPPER(E43),Cables!$B$1:$B$200,0),5)/1000)</f>
        <v/>
      </c>
      <c r="AI43" s="20" t="e">
        <f>INDEX(Cables!$A$1:$N$200,MATCH(UPPER(E43),Cables!$B$1:$B$200,0),7)/1000</f>
        <v>#N/A</v>
      </c>
      <c r="AK43" s="8">
        <f t="shared" si="7"/>
        <v>273.16000000000003</v>
      </c>
      <c r="AL43" s="8"/>
      <c r="AM43" s="21" t="e">
        <f t="shared" si="1"/>
        <v>#VALUE!</v>
      </c>
      <c r="AN43" s="20" t="e">
        <f t="shared" si="10"/>
        <v>#N/A</v>
      </c>
      <c r="AO43" s="21" t="e">
        <f t="shared" si="8"/>
        <v>#VALUE!</v>
      </c>
      <c r="AT43" s="1" t="s">
        <v>106</v>
      </c>
    </row>
    <row r="44" spans="1:46" x14ac:dyDescent="0.2">
      <c r="A44" s="31"/>
      <c r="B44" s="32"/>
      <c r="C44" s="33"/>
      <c r="D44" s="34"/>
      <c r="E44" s="45"/>
      <c r="F44" s="35"/>
      <c r="G44" s="36"/>
      <c r="H44" s="83"/>
      <c r="I44" s="46"/>
      <c r="J44" s="31"/>
      <c r="K44" s="84"/>
      <c r="L44" s="31"/>
      <c r="M44" s="38"/>
      <c r="N44" s="145" t="str">
        <f t="shared" si="2"/>
        <v/>
      </c>
      <c r="O44" s="81"/>
      <c r="P44" s="41"/>
      <c r="Q44" s="41"/>
      <c r="R44" s="43" t="str">
        <f t="shared" si="9"/>
        <v/>
      </c>
      <c r="S44" s="31"/>
      <c r="T44" s="38"/>
      <c r="U44" s="41"/>
      <c r="V44" s="38"/>
      <c r="W44" s="38"/>
      <c r="Y44" s="146" t="str">
        <f t="shared" si="0"/>
        <v/>
      </c>
      <c r="Z44" s="146" t="str">
        <f>IF(Y44="","",(IF(INDEX(Cables!$A$1:$U$200,MATCH(UPPER(E44),Cables!$B$1:$B$200,0),21)="",Y44-2,(IF(INDEX(Cables!$A$1:$U$200,MATCH(UPPER(E44),Cables!$B$1:$B$200,0),21)*0.5&lt;R44,"Transit trop important",IF(INDEX(Cables!$A$1:$U$200,MATCH(UPPER(E44),Cables!$B$1:$B$200,0),21)*0.25&gt;R44,Y44-2,Y44-4))))))</f>
        <v/>
      </c>
      <c r="AA44" s="146" t="str">
        <f>IF(Y44="","",(IF(INDEX(Cables!$A$1:$U$200,MATCH(UPPER(E44),Cables!$B$1:$B$200,0),21)="",Y44+2,(IF(INDEX(Cables!$A$1:$U$200,MATCH(UPPER(E44),Cables!$B$1:$B$200,0),21)*0.5&lt;R44,"Transit trop important",IF(INDEX(Cables!$A$1:$U$200,MATCH(UPPER(E44),Cables!$B$1:$B$200,0),21)*0.25&gt;R44,Y44+2,Y44+4))))))</f>
        <v/>
      </c>
      <c r="AB44" s="19" t="e">
        <f>INDEX(Cables!$A$1:$N$200,MATCH(UPPER(E44),Cables!$B$1:$B$200,0),14)</f>
        <v>#N/A</v>
      </c>
      <c r="AC44" s="8" t="e">
        <f t="shared" si="3"/>
        <v>#VALUE!</v>
      </c>
      <c r="AD44" s="8" t="str">
        <f t="shared" si="4"/>
        <v/>
      </c>
      <c r="AE44" s="154">
        <f t="shared" si="5"/>
        <v>2</v>
      </c>
      <c r="AF44" s="8" t="str">
        <f t="shared" si="6"/>
        <v/>
      </c>
      <c r="AG44" s="8">
        <v>5.6699999999999998E-8</v>
      </c>
      <c r="AH44" s="20" t="str">
        <f>IF(ISNUMBER(INDEX(Cables!$A$1:$N$200,MATCH(UPPER(E44),Cables!$B$1:$B$200,0),5)/1000)=FALSE,"",INDEX(Cables!$A$1:$N$200,MATCH(UPPER(E44),Cables!$B$1:$B$200,0),5)/1000)</f>
        <v/>
      </c>
      <c r="AI44" s="20" t="e">
        <f>INDEX(Cables!$A$1:$N$200,MATCH(UPPER(E44),Cables!$B$1:$B$200,0),7)/1000</f>
        <v>#N/A</v>
      </c>
      <c r="AK44" s="8">
        <f t="shared" si="7"/>
        <v>273.16000000000003</v>
      </c>
      <c r="AL44" s="8"/>
      <c r="AM44" s="21" t="e">
        <f t="shared" si="1"/>
        <v>#VALUE!</v>
      </c>
      <c r="AN44" s="20" t="e">
        <f t="shared" si="10"/>
        <v>#N/A</v>
      </c>
      <c r="AO44" s="21" t="e">
        <f t="shared" si="8"/>
        <v>#VALUE!</v>
      </c>
      <c r="AT44" s="1" t="s">
        <v>107</v>
      </c>
    </row>
    <row r="45" spans="1:46" x14ac:dyDescent="0.2">
      <c r="A45" s="31"/>
      <c r="B45" s="32"/>
      <c r="C45" s="33"/>
      <c r="D45" s="34"/>
      <c r="E45" s="45"/>
      <c r="F45" s="35"/>
      <c r="G45" s="36"/>
      <c r="H45" s="83"/>
      <c r="I45" s="46"/>
      <c r="J45" s="31"/>
      <c r="K45" s="84"/>
      <c r="L45" s="31"/>
      <c r="M45" s="38"/>
      <c r="N45" s="145" t="str">
        <f t="shared" si="2"/>
        <v/>
      </c>
      <c r="O45" s="81"/>
      <c r="P45" s="41"/>
      <c r="Q45" s="41"/>
      <c r="R45" s="43" t="str">
        <f t="shared" si="9"/>
        <v/>
      </c>
      <c r="S45" s="31"/>
      <c r="T45" s="38"/>
      <c r="U45" s="41"/>
      <c r="V45" s="38"/>
      <c r="W45" s="38"/>
      <c r="Y45" s="146" t="str">
        <f t="shared" si="0"/>
        <v/>
      </c>
      <c r="Z45" s="146" t="str">
        <f>IF(Y45="","",(IF(INDEX(Cables!$A$1:$U$200,MATCH(UPPER(E45),Cables!$B$1:$B$200,0),21)="",Y45-2,(IF(INDEX(Cables!$A$1:$U$200,MATCH(UPPER(E45),Cables!$B$1:$B$200,0),21)*0.5&lt;R45,"Transit trop important",IF(INDEX(Cables!$A$1:$U$200,MATCH(UPPER(E45),Cables!$B$1:$B$200,0),21)*0.25&gt;R45,Y45-2,Y45-4))))))</f>
        <v/>
      </c>
      <c r="AA45" s="146" t="str">
        <f>IF(Y45="","",(IF(INDEX(Cables!$A$1:$U$200,MATCH(UPPER(E45),Cables!$B$1:$B$200,0),21)="",Y45+2,(IF(INDEX(Cables!$A$1:$U$200,MATCH(UPPER(E45),Cables!$B$1:$B$200,0),21)*0.5&lt;R45,"Transit trop important",IF(INDEX(Cables!$A$1:$U$200,MATCH(UPPER(E45),Cables!$B$1:$B$200,0),21)*0.25&gt;R45,Y45+2,Y45+4))))))</f>
        <v/>
      </c>
      <c r="AB45" s="19" t="e">
        <f>INDEX(Cables!$A$1:$N$200,MATCH(UPPER(E45),Cables!$B$1:$B$200,0),14)</f>
        <v>#N/A</v>
      </c>
      <c r="AC45" s="8" t="e">
        <f t="shared" si="3"/>
        <v>#VALUE!</v>
      </c>
      <c r="AD45" s="8" t="str">
        <f t="shared" si="4"/>
        <v/>
      </c>
      <c r="AE45" s="154">
        <f t="shared" si="5"/>
        <v>2</v>
      </c>
      <c r="AF45" s="8" t="str">
        <f t="shared" si="6"/>
        <v/>
      </c>
      <c r="AG45" s="8">
        <v>5.6699999999999998E-8</v>
      </c>
      <c r="AH45" s="20" t="str">
        <f>IF(ISNUMBER(INDEX(Cables!$A$1:$N$200,MATCH(UPPER(E45),Cables!$B$1:$B$200,0),5)/1000)=FALSE,"",INDEX(Cables!$A$1:$N$200,MATCH(UPPER(E45),Cables!$B$1:$B$200,0),5)/1000)</f>
        <v/>
      </c>
      <c r="AI45" s="20" t="e">
        <f>INDEX(Cables!$A$1:$N$200,MATCH(UPPER(E45),Cables!$B$1:$B$200,0),7)/1000</f>
        <v>#N/A</v>
      </c>
      <c r="AK45" s="8">
        <f t="shared" si="7"/>
        <v>273.16000000000003</v>
      </c>
      <c r="AL45" s="8"/>
      <c r="AM45" s="21" t="e">
        <f t="shared" si="1"/>
        <v>#VALUE!</v>
      </c>
      <c r="AN45" s="20" t="e">
        <f t="shared" si="10"/>
        <v>#N/A</v>
      </c>
      <c r="AO45" s="21" t="e">
        <f t="shared" si="8"/>
        <v>#VALUE!</v>
      </c>
      <c r="AT45" s="1" t="s">
        <v>108</v>
      </c>
    </row>
    <row r="46" spans="1:46" x14ac:dyDescent="0.2">
      <c r="A46" s="31"/>
      <c r="B46" s="32"/>
      <c r="C46" s="33"/>
      <c r="D46" s="34"/>
      <c r="E46" s="45"/>
      <c r="F46" s="35"/>
      <c r="G46" s="36"/>
      <c r="H46" s="83"/>
      <c r="I46" s="46"/>
      <c r="J46" s="31"/>
      <c r="K46" s="84"/>
      <c r="L46" s="31"/>
      <c r="M46" s="38"/>
      <c r="N46" s="145" t="str">
        <f t="shared" si="2"/>
        <v/>
      </c>
      <c r="O46" s="81"/>
      <c r="P46" s="41"/>
      <c r="Q46" s="41"/>
      <c r="R46" s="43" t="str">
        <f t="shared" si="9"/>
        <v/>
      </c>
      <c r="S46" s="31"/>
      <c r="T46" s="38"/>
      <c r="U46" s="41"/>
      <c r="V46" s="38"/>
      <c r="W46" s="38"/>
      <c r="Y46" s="146" t="str">
        <f t="shared" si="0"/>
        <v/>
      </c>
      <c r="Z46" s="146" t="str">
        <f>IF(Y46="","",(IF(INDEX(Cables!$A$1:$U$200,MATCH(UPPER(E46),Cables!$B$1:$B$200,0),21)="",Y46-2,(IF(INDEX(Cables!$A$1:$U$200,MATCH(UPPER(E46),Cables!$B$1:$B$200,0),21)*0.5&lt;R46,"Transit trop important",IF(INDEX(Cables!$A$1:$U$200,MATCH(UPPER(E46),Cables!$B$1:$B$200,0),21)*0.25&gt;R46,Y46-2,Y46-4))))))</f>
        <v/>
      </c>
      <c r="AA46" s="146" t="str">
        <f>IF(Y46="","",(IF(INDEX(Cables!$A$1:$U$200,MATCH(UPPER(E46),Cables!$B$1:$B$200,0),21)="",Y46+2,(IF(INDEX(Cables!$A$1:$U$200,MATCH(UPPER(E46),Cables!$B$1:$B$200,0),21)*0.5&lt;R46,"Transit trop important",IF(INDEX(Cables!$A$1:$U$200,MATCH(UPPER(E46),Cables!$B$1:$B$200,0),21)*0.25&gt;R46,Y46+2,Y46+4))))))</f>
        <v/>
      </c>
      <c r="AB46" s="19" t="e">
        <f>INDEX(Cables!$A$1:$N$200,MATCH(UPPER(E46),Cables!$B$1:$B$200,0),14)</f>
        <v>#N/A</v>
      </c>
      <c r="AC46" s="8" t="e">
        <f t="shared" si="3"/>
        <v>#VALUE!</v>
      </c>
      <c r="AD46" s="8" t="str">
        <f t="shared" si="4"/>
        <v/>
      </c>
      <c r="AE46" s="154">
        <f t="shared" si="5"/>
        <v>2</v>
      </c>
      <c r="AF46" s="8" t="str">
        <f t="shared" si="6"/>
        <v/>
      </c>
      <c r="AG46" s="8">
        <v>5.6699999999999998E-8</v>
      </c>
      <c r="AH46" s="20" t="str">
        <f>IF(ISNUMBER(INDEX(Cables!$A$1:$N$200,MATCH(UPPER(E46),Cables!$B$1:$B$200,0),5)/1000)=FALSE,"",INDEX(Cables!$A$1:$N$200,MATCH(UPPER(E46),Cables!$B$1:$B$200,0),5)/1000)</f>
        <v/>
      </c>
      <c r="AI46" s="20" t="e">
        <f>INDEX(Cables!$A$1:$N$200,MATCH(UPPER(E46),Cables!$B$1:$B$200,0),7)/1000</f>
        <v>#N/A</v>
      </c>
      <c r="AK46" s="8">
        <f t="shared" si="7"/>
        <v>273.16000000000003</v>
      </c>
      <c r="AL46" s="8"/>
      <c r="AM46" s="21" t="e">
        <f t="shared" si="1"/>
        <v>#VALUE!</v>
      </c>
      <c r="AN46" s="20" t="e">
        <f t="shared" si="10"/>
        <v>#N/A</v>
      </c>
      <c r="AO46" s="21" t="e">
        <f t="shared" si="8"/>
        <v>#VALUE!</v>
      </c>
      <c r="AT46" s="1" t="s">
        <v>109</v>
      </c>
    </row>
    <row r="47" spans="1:46" x14ac:dyDescent="0.2">
      <c r="A47" s="31"/>
      <c r="B47" s="32"/>
      <c r="C47" s="33"/>
      <c r="D47" s="34"/>
      <c r="E47" s="45"/>
      <c r="F47" s="35"/>
      <c r="G47" s="36"/>
      <c r="H47" s="83"/>
      <c r="I47" s="46"/>
      <c r="J47" s="31"/>
      <c r="K47" s="84"/>
      <c r="L47" s="31"/>
      <c r="M47" s="38"/>
      <c r="N47" s="145" t="str">
        <f t="shared" si="2"/>
        <v/>
      </c>
      <c r="O47" s="81"/>
      <c r="P47" s="41"/>
      <c r="Q47" s="41"/>
      <c r="R47" s="43" t="str">
        <f t="shared" si="9"/>
        <v/>
      </c>
      <c r="S47" s="31"/>
      <c r="T47" s="38"/>
      <c r="U47" s="41"/>
      <c r="V47" s="38"/>
      <c r="W47" s="38"/>
      <c r="Y47" s="146" t="str">
        <f t="shared" si="0"/>
        <v/>
      </c>
      <c r="Z47" s="146" t="str">
        <f>IF(Y47="","",(IF(INDEX(Cables!$A$1:$U$200,MATCH(UPPER(E47),Cables!$B$1:$B$200,0),21)="",Y47-2,(IF(INDEX(Cables!$A$1:$U$200,MATCH(UPPER(E47),Cables!$B$1:$B$200,0),21)*0.5&lt;R47,"Transit trop important",IF(INDEX(Cables!$A$1:$U$200,MATCH(UPPER(E47),Cables!$B$1:$B$200,0),21)*0.25&gt;R47,Y47-2,Y47-4))))))</f>
        <v/>
      </c>
      <c r="AA47" s="146" t="str">
        <f>IF(Y47="","",(IF(INDEX(Cables!$A$1:$U$200,MATCH(UPPER(E47),Cables!$B$1:$B$200,0),21)="",Y47+2,(IF(INDEX(Cables!$A$1:$U$200,MATCH(UPPER(E47),Cables!$B$1:$B$200,0),21)*0.5&lt;R47,"Transit trop important",IF(INDEX(Cables!$A$1:$U$200,MATCH(UPPER(E47),Cables!$B$1:$B$200,0),21)*0.25&gt;R47,Y47+2,Y47+4))))))</f>
        <v/>
      </c>
      <c r="AB47" s="19" t="e">
        <f>INDEX(Cables!$A$1:$N$200,MATCH(UPPER(E47),Cables!$B$1:$B$200,0),14)</f>
        <v>#N/A</v>
      </c>
      <c r="AC47" s="8" t="e">
        <f t="shared" si="3"/>
        <v>#VALUE!</v>
      </c>
      <c r="AD47" s="8" t="str">
        <f t="shared" si="4"/>
        <v/>
      </c>
      <c r="AE47" s="154">
        <f t="shared" si="5"/>
        <v>2</v>
      </c>
      <c r="AF47" s="8" t="str">
        <f t="shared" si="6"/>
        <v/>
      </c>
      <c r="AG47" s="8">
        <v>5.6699999999999998E-8</v>
      </c>
      <c r="AH47" s="20" t="str">
        <f>IF(ISNUMBER(INDEX(Cables!$A$1:$N$200,MATCH(UPPER(E47),Cables!$B$1:$B$200,0),5)/1000)=FALSE,"",INDEX(Cables!$A$1:$N$200,MATCH(UPPER(E47),Cables!$B$1:$B$200,0),5)/1000)</f>
        <v/>
      </c>
      <c r="AI47" s="20" t="e">
        <f>INDEX(Cables!$A$1:$N$200,MATCH(UPPER(E47),Cables!$B$1:$B$200,0),7)/1000</f>
        <v>#N/A</v>
      </c>
      <c r="AK47" s="8">
        <f t="shared" si="7"/>
        <v>273.16000000000003</v>
      </c>
      <c r="AL47" s="8"/>
      <c r="AM47" s="21" t="e">
        <f t="shared" si="1"/>
        <v>#VALUE!</v>
      </c>
      <c r="AN47" s="20" t="e">
        <f t="shared" si="10"/>
        <v>#N/A</v>
      </c>
      <c r="AO47" s="21" t="e">
        <f t="shared" si="8"/>
        <v>#VALUE!</v>
      </c>
      <c r="AT47" s="1" t="s">
        <v>110</v>
      </c>
    </row>
    <row r="48" spans="1:46" x14ac:dyDescent="0.2">
      <c r="A48" s="31"/>
      <c r="B48" s="32"/>
      <c r="C48" s="33"/>
      <c r="D48" s="34"/>
      <c r="E48" s="45"/>
      <c r="F48" s="35"/>
      <c r="G48" s="36"/>
      <c r="H48" s="83"/>
      <c r="I48" s="46"/>
      <c r="J48" s="31"/>
      <c r="K48" s="84"/>
      <c r="L48" s="31"/>
      <c r="M48" s="38"/>
      <c r="N48" s="145" t="str">
        <f t="shared" si="2"/>
        <v/>
      </c>
      <c r="O48" s="81"/>
      <c r="P48" s="41"/>
      <c r="Q48" s="41"/>
      <c r="R48" s="43" t="str">
        <f t="shared" si="9"/>
        <v/>
      </c>
      <c r="S48" s="31"/>
      <c r="T48" s="38"/>
      <c r="U48" s="41"/>
      <c r="V48" s="38"/>
      <c r="W48" s="38"/>
      <c r="Y48" s="146" t="str">
        <f t="shared" si="0"/>
        <v/>
      </c>
      <c r="Z48" s="146" t="str">
        <f>IF(Y48="","",(IF(INDEX(Cables!$A$1:$U$200,MATCH(UPPER(E48),Cables!$B$1:$B$200,0),21)="",Y48-2,(IF(INDEX(Cables!$A$1:$U$200,MATCH(UPPER(E48),Cables!$B$1:$B$200,0),21)*0.5&lt;R48,"Transit trop important",IF(INDEX(Cables!$A$1:$U$200,MATCH(UPPER(E48),Cables!$B$1:$B$200,0),21)*0.25&gt;R48,Y48-2,Y48-4))))))</f>
        <v/>
      </c>
      <c r="AA48" s="146" t="str">
        <f>IF(Y48="","",(IF(INDEX(Cables!$A$1:$U$200,MATCH(UPPER(E48),Cables!$B$1:$B$200,0),21)="",Y48+2,(IF(INDEX(Cables!$A$1:$U$200,MATCH(UPPER(E48),Cables!$B$1:$B$200,0),21)*0.5&lt;R48,"Transit trop important",IF(INDEX(Cables!$A$1:$U$200,MATCH(UPPER(E48),Cables!$B$1:$B$200,0),21)*0.25&gt;R48,Y48+2,Y48+4))))))</f>
        <v/>
      </c>
      <c r="AB48" s="19" t="e">
        <f>INDEX(Cables!$A$1:$N$200,MATCH(UPPER(E48),Cables!$B$1:$B$200,0),14)</f>
        <v>#N/A</v>
      </c>
      <c r="AC48" s="8" t="e">
        <f t="shared" si="3"/>
        <v>#VALUE!</v>
      </c>
      <c r="AD48" s="8" t="str">
        <f t="shared" si="4"/>
        <v/>
      </c>
      <c r="AE48" s="154">
        <f t="shared" si="5"/>
        <v>2</v>
      </c>
      <c r="AF48" s="8" t="str">
        <f t="shared" si="6"/>
        <v/>
      </c>
      <c r="AG48" s="8">
        <v>5.6699999999999998E-8</v>
      </c>
      <c r="AH48" s="20" t="str">
        <f>IF(ISNUMBER(INDEX(Cables!$A$1:$N$200,MATCH(UPPER(E48),Cables!$B$1:$B$200,0),5)/1000)=FALSE,"",INDEX(Cables!$A$1:$N$200,MATCH(UPPER(E48),Cables!$B$1:$B$200,0),5)/1000)</f>
        <v/>
      </c>
      <c r="AI48" s="20" t="e">
        <f>INDEX(Cables!$A$1:$N$200,MATCH(UPPER(E48),Cables!$B$1:$B$200,0),7)/1000</f>
        <v>#N/A</v>
      </c>
      <c r="AK48" s="8">
        <f t="shared" si="7"/>
        <v>273.16000000000003</v>
      </c>
      <c r="AL48" s="8"/>
      <c r="AM48" s="21" t="e">
        <f t="shared" si="1"/>
        <v>#VALUE!</v>
      </c>
      <c r="AN48" s="20" t="e">
        <f t="shared" si="10"/>
        <v>#N/A</v>
      </c>
      <c r="AO48" s="21" t="e">
        <f t="shared" si="8"/>
        <v>#VALUE!</v>
      </c>
      <c r="AT48" s="1" t="s">
        <v>111</v>
      </c>
    </row>
    <row r="49" spans="1:46" x14ac:dyDescent="0.2">
      <c r="A49" s="31"/>
      <c r="B49" s="32"/>
      <c r="C49" s="33"/>
      <c r="D49" s="34"/>
      <c r="E49" s="45"/>
      <c r="F49" s="35"/>
      <c r="G49" s="36"/>
      <c r="H49" s="83"/>
      <c r="I49" s="46"/>
      <c r="J49" s="31"/>
      <c r="K49" s="84"/>
      <c r="L49" s="31"/>
      <c r="M49" s="38"/>
      <c r="N49" s="145" t="str">
        <f t="shared" si="2"/>
        <v/>
      </c>
      <c r="O49" s="81"/>
      <c r="P49" s="41"/>
      <c r="Q49" s="41"/>
      <c r="R49" s="43" t="str">
        <f t="shared" si="9"/>
        <v/>
      </c>
      <c r="S49" s="31"/>
      <c r="T49" s="38"/>
      <c r="U49" s="41"/>
      <c r="V49" s="38"/>
      <c r="W49" s="38"/>
      <c r="Y49" s="146" t="str">
        <f t="shared" si="0"/>
        <v/>
      </c>
      <c r="Z49" s="146" t="str">
        <f>IF(Y49="","",(IF(INDEX(Cables!$A$1:$U$200,MATCH(UPPER(E49),Cables!$B$1:$B$200,0),21)="",Y49-2,(IF(INDEX(Cables!$A$1:$U$200,MATCH(UPPER(E49),Cables!$B$1:$B$200,0),21)*0.5&lt;R49,"Transit trop important",IF(INDEX(Cables!$A$1:$U$200,MATCH(UPPER(E49),Cables!$B$1:$B$200,0),21)*0.25&gt;R49,Y49-2,Y49-4))))))</f>
        <v/>
      </c>
      <c r="AA49" s="146" t="str">
        <f>IF(Y49="","",(IF(INDEX(Cables!$A$1:$U$200,MATCH(UPPER(E49),Cables!$B$1:$B$200,0),21)="",Y49+2,(IF(INDEX(Cables!$A$1:$U$200,MATCH(UPPER(E49),Cables!$B$1:$B$200,0),21)*0.5&lt;R49,"Transit trop important",IF(INDEX(Cables!$A$1:$U$200,MATCH(UPPER(E49),Cables!$B$1:$B$200,0),21)*0.25&gt;R49,Y49+2,Y49+4))))))</f>
        <v/>
      </c>
      <c r="AB49" s="19" t="e">
        <f>INDEX(Cables!$A$1:$N$200,MATCH(UPPER(E49),Cables!$B$1:$B$200,0),14)</f>
        <v>#N/A</v>
      </c>
      <c r="AC49" s="8" t="e">
        <f t="shared" si="3"/>
        <v>#VALUE!</v>
      </c>
      <c r="AD49" s="8" t="str">
        <f t="shared" si="4"/>
        <v/>
      </c>
      <c r="AE49" s="154">
        <f t="shared" si="5"/>
        <v>2</v>
      </c>
      <c r="AF49" s="8" t="str">
        <f t="shared" si="6"/>
        <v/>
      </c>
      <c r="AG49" s="8">
        <v>5.6699999999999998E-8</v>
      </c>
      <c r="AH49" s="20" t="str">
        <f>IF(ISNUMBER(INDEX(Cables!$A$1:$N$200,MATCH(UPPER(E49),Cables!$B$1:$B$200,0),5)/1000)=FALSE,"",INDEX(Cables!$A$1:$N$200,MATCH(UPPER(E49),Cables!$B$1:$B$200,0),5)/1000)</f>
        <v/>
      </c>
      <c r="AI49" s="20" t="e">
        <f>INDEX(Cables!$A$1:$N$200,MATCH(UPPER(E49),Cables!$B$1:$B$200,0),7)/1000</f>
        <v>#N/A</v>
      </c>
      <c r="AK49" s="8">
        <f t="shared" si="7"/>
        <v>273.16000000000003</v>
      </c>
      <c r="AL49" s="8"/>
      <c r="AM49" s="21" t="e">
        <f t="shared" si="1"/>
        <v>#VALUE!</v>
      </c>
      <c r="AN49" s="20" t="e">
        <f t="shared" si="10"/>
        <v>#N/A</v>
      </c>
      <c r="AO49" s="21" t="e">
        <f t="shared" si="8"/>
        <v>#VALUE!</v>
      </c>
      <c r="AT49" s="1" t="s">
        <v>112</v>
      </c>
    </row>
    <row r="50" spans="1:46" x14ac:dyDescent="0.2">
      <c r="A50" s="31"/>
      <c r="B50" s="32"/>
      <c r="C50" s="33"/>
      <c r="D50" s="34"/>
      <c r="E50" s="45"/>
      <c r="F50" s="35"/>
      <c r="G50" s="36"/>
      <c r="H50" s="83"/>
      <c r="I50" s="46"/>
      <c r="J50" s="31"/>
      <c r="K50" s="84"/>
      <c r="L50" s="31"/>
      <c r="M50" s="38"/>
      <c r="N50" s="145" t="str">
        <f t="shared" si="2"/>
        <v/>
      </c>
      <c r="O50" s="81"/>
      <c r="P50" s="41"/>
      <c r="Q50" s="41"/>
      <c r="R50" s="43" t="str">
        <f t="shared" si="9"/>
        <v/>
      </c>
      <c r="S50" s="31"/>
      <c r="T50" s="38"/>
      <c r="U50" s="41"/>
      <c r="V50" s="38"/>
      <c r="W50" s="38"/>
      <c r="Y50" s="146" t="str">
        <f t="shared" si="0"/>
        <v/>
      </c>
      <c r="Z50" s="146" t="str">
        <f>IF(Y50="","",(IF(INDEX(Cables!$A$1:$U$200,MATCH(UPPER(E50),Cables!$B$1:$B$200,0),21)="",Y50-2,(IF(INDEX(Cables!$A$1:$U$200,MATCH(UPPER(E50),Cables!$B$1:$B$200,0),21)*0.5&lt;R50,"Transit trop important",IF(INDEX(Cables!$A$1:$U$200,MATCH(UPPER(E50),Cables!$B$1:$B$200,0),21)*0.25&gt;R50,Y50-2,Y50-4))))))</f>
        <v/>
      </c>
      <c r="AA50" s="146" t="str">
        <f>IF(Y50="","",(IF(INDEX(Cables!$A$1:$U$200,MATCH(UPPER(E50),Cables!$B$1:$B$200,0),21)="",Y50+2,(IF(INDEX(Cables!$A$1:$U$200,MATCH(UPPER(E50),Cables!$B$1:$B$200,0),21)*0.5&lt;R50,"Transit trop important",IF(INDEX(Cables!$A$1:$U$200,MATCH(UPPER(E50),Cables!$B$1:$B$200,0),21)*0.25&gt;R50,Y50+2,Y50+4))))))</f>
        <v/>
      </c>
      <c r="AB50" s="19" t="e">
        <f>INDEX(Cables!$A$1:$N$200,MATCH(UPPER(E50),Cables!$B$1:$B$200,0),14)</f>
        <v>#N/A</v>
      </c>
      <c r="AC50" s="8" t="e">
        <f t="shared" si="3"/>
        <v>#VALUE!</v>
      </c>
      <c r="AD50" s="8" t="str">
        <f t="shared" si="4"/>
        <v/>
      </c>
      <c r="AE50" s="154">
        <f t="shared" si="5"/>
        <v>2</v>
      </c>
      <c r="AF50" s="8" t="str">
        <f t="shared" si="6"/>
        <v/>
      </c>
      <c r="AG50" s="8">
        <v>5.6699999999999998E-8</v>
      </c>
      <c r="AH50" s="20" t="str">
        <f>IF(ISNUMBER(INDEX(Cables!$A$1:$N$200,MATCH(UPPER(E50),Cables!$B$1:$B$200,0),5)/1000)=FALSE,"",INDEX(Cables!$A$1:$N$200,MATCH(UPPER(E50),Cables!$B$1:$B$200,0),5)/1000)</f>
        <v/>
      </c>
      <c r="AI50" s="20" t="e">
        <f>INDEX(Cables!$A$1:$N$200,MATCH(UPPER(E50),Cables!$B$1:$B$200,0),7)/1000</f>
        <v>#N/A</v>
      </c>
      <c r="AK50" s="8">
        <f t="shared" si="7"/>
        <v>273.16000000000003</v>
      </c>
      <c r="AL50" s="8"/>
      <c r="AM50" s="21" t="e">
        <f t="shared" si="1"/>
        <v>#VALUE!</v>
      </c>
      <c r="AN50" s="20" t="e">
        <f t="shared" si="10"/>
        <v>#N/A</v>
      </c>
      <c r="AO50" s="21" t="e">
        <f t="shared" si="8"/>
        <v>#VALUE!</v>
      </c>
      <c r="AT50" s="1" t="s">
        <v>113</v>
      </c>
    </row>
    <row r="51" spans="1:46" x14ac:dyDescent="0.2">
      <c r="A51" s="31"/>
      <c r="B51" s="32"/>
      <c r="C51" s="33"/>
      <c r="D51" s="34"/>
      <c r="E51" s="45"/>
      <c r="F51" s="35"/>
      <c r="G51" s="36"/>
      <c r="H51" s="83"/>
      <c r="I51" s="46"/>
      <c r="J51" s="31"/>
      <c r="K51" s="84"/>
      <c r="L51" s="31"/>
      <c r="M51" s="38"/>
      <c r="N51" s="145" t="str">
        <f t="shared" si="2"/>
        <v/>
      </c>
      <c r="O51" s="81"/>
      <c r="P51" s="41"/>
      <c r="Q51" s="41"/>
      <c r="R51" s="43" t="str">
        <f t="shared" si="9"/>
        <v/>
      </c>
      <c r="S51" s="31"/>
      <c r="T51" s="38"/>
      <c r="U51" s="41"/>
      <c r="V51" s="38"/>
      <c r="W51" s="38"/>
      <c r="Y51" s="146" t="str">
        <f t="shared" si="0"/>
        <v/>
      </c>
      <c r="Z51" s="146" t="str">
        <f>IF(Y51="","",(IF(INDEX(Cables!$A$1:$U$200,MATCH(UPPER(E51),Cables!$B$1:$B$200,0),21)="",Y51-2,(IF(INDEX(Cables!$A$1:$U$200,MATCH(UPPER(E51),Cables!$B$1:$B$200,0),21)*0.5&lt;R51,"Transit trop important",IF(INDEX(Cables!$A$1:$U$200,MATCH(UPPER(E51),Cables!$B$1:$B$200,0),21)*0.25&gt;R51,Y51-2,Y51-4))))))</f>
        <v/>
      </c>
      <c r="AA51" s="146" t="str">
        <f>IF(Y51="","",(IF(INDEX(Cables!$A$1:$U$200,MATCH(UPPER(E51),Cables!$B$1:$B$200,0),21)="",Y51+2,(IF(INDEX(Cables!$A$1:$U$200,MATCH(UPPER(E51),Cables!$B$1:$B$200,0),21)*0.5&lt;R51,"Transit trop important",IF(INDEX(Cables!$A$1:$U$200,MATCH(UPPER(E51),Cables!$B$1:$B$200,0),21)*0.25&gt;R51,Y51+2,Y51+4))))))</f>
        <v/>
      </c>
      <c r="AB51" s="19" t="e">
        <f>INDEX(Cables!$A$1:$N$200,MATCH(UPPER(E51),Cables!$B$1:$B$200,0),14)</f>
        <v>#N/A</v>
      </c>
      <c r="AC51" s="8" t="e">
        <f t="shared" si="3"/>
        <v>#VALUE!</v>
      </c>
      <c r="AD51" s="8" t="str">
        <f t="shared" si="4"/>
        <v/>
      </c>
      <c r="AE51" s="154">
        <f t="shared" si="5"/>
        <v>2</v>
      </c>
      <c r="AF51" s="8" t="str">
        <f t="shared" si="6"/>
        <v/>
      </c>
      <c r="AG51" s="8">
        <v>5.6699999999999998E-8</v>
      </c>
      <c r="AH51" s="20" t="str">
        <f>IF(ISNUMBER(INDEX(Cables!$A$1:$N$200,MATCH(UPPER(E51),Cables!$B$1:$B$200,0),5)/1000)=FALSE,"",INDEX(Cables!$A$1:$N$200,MATCH(UPPER(E51),Cables!$B$1:$B$200,0),5)/1000)</f>
        <v/>
      </c>
      <c r="AI51" s="20" t="e">
        <f>INDEX(Cables!$A$1:$N$200,MATCH(UPPER(E51),Cables!$B$1:$B$200,0),7)/1000</f>
        <v>#N/A</v>
      </c>
      <c r="AK51" s="8">
        <f t="shared" si="7"/>
        <v>273.16000000000003</v>
      </c>
      <c r="AL51" s="8"/>
      <c r="AM51" s="21" t="e">
        <f t="shared" si="1"/>
        <v>#VALUE!</v>
      </c>
      <c r="AN51" s="20" t="e">
        <f t="shared" si="10"/>
        <v>#N/A</v>
      </c>
      <c r="AO51" s="21" t="e">
        <f t="shared" si="8"/>
        <v>#VALUE!</v>
      </c>
      <c r="AT51" s="1" t="s">
        <v>114</v>
      </c>
    </row>
    <row r="52" spans="1:46" x14ac:dyDescent="0.2">
      <c r="A52" s="31"/>
      <c r="B52" s="32"/>
      <c r="C52" s="33"/>
      <c r="D52" s="34"/>
      <c r="E52" s="45"/>
      <c r="F52" s="35"/>
      <c r="G52" s="36"/>
      <c r="H52" s="83"/>
      <c r="I52" s="46"/>
      <c r="J52" s="31"/>
      <c r="K52" s="84"/>
      <c r="L52" s="31"/>
      <c r="M52" s="38"/>
      <c r="N52" s="145" t="str">
        <f t="shared" si="2"/>
        <v/>
      </c>
      <c r="O52" s="81"/>
      <c r="P52" s="41"/>
      <c r="Q52" s="41"/>
      <c r="R52" s="43" t="str">
        <f t="shared" si="9"/>
        <v/>
      </c>
      <c r="S52" s="31"/>
      <c r="T52" s="38"/>
      <c r="U52" s="41"/>
      <c r="V52" s="38"/>
      <c r="W52" s="38"/>
      <c r="Y52" s="146" t="str">
        <f t="shared" si="0"/>
        <v/>
      </c>
      <c r="Z52" s="146" t="str">
        <f>IF(Y52="","",(IF(INDEX(Cables!$A$1:$U$200,MATCH(UPPER(E52),Cables!$B$1:$B$200,0),21)="",Y52-2,(IF(INDEX(Cables!$A$1:$U$200,MATCH(UPPER(E52),Cables!$B$1:$B$200,0),21)*0.5&lt;R52,"Transit trop important",IF(INDEX(Cables!$A$1:$U$200,MATCH(UPPER(E52),Cables!$B$1:$B$200,0),21)*0.25&gt;R52,Y52-2,Y52-4))))))</f>
        <v/>
      </c>
      <c r="AA52" s="146" t="str">
        <f>IF(Y52="","",(IF(INDEX(Cables!$A$1:$U$200,MATCH(UPPER(E52),Cables!$B$1:$B$200,0),21)="",Y52+2,(IF(INDEX(Cables!$A$1:$U$200,MATCH(UPPER(E52),Cables!$B$1:$B$200,0),21)*0.5&lt;R52,"Transit trop important",IF(INDEX(Cables!$A$1:$U$200,MATCH(UPPER(E52),Cables!$B$1:$B$200,0),21)*0.25&gt;R52,Y52+2,Y52+4))))))</f>
        <v/>
      </c>
      <c r="AB52" s="19" t="e">
        <f>INDEX(Cables!$A$1:$N$200,MATCH(UPPER(E52),Cables!$B$1:$B$200,0),14)</f>
        <v>#N/A</v>
      </c>
      <c r="AC52" s="8" t="e">
        <f t="shared" si="3"/>
        <v>#VALUE!</v>
      </c>
      <c r="AD52" s="8" t="str">
        <f t="shared" si="4"/>
        <v/>
      </c>
      <c r="AE52" s="154">
        <f t="shared" si="5"/>
        <v>2</v>
      </c>
      <c r="AF52" s="8" t="str">
        <f t="shared" si="6"/>
        <v/>
      </c>
      <c r="AG52" s="8">
        <v>5.6699999999999998E-8</v>
      </c>
      <c r="AH52" s="20" t="str">
        <f>IF(ISNUMBER(INDEX(Cables!$A$1:$N$200,MATCH(UPPER(E52),Cables!$B$1:$B$200,0),5)/1000)=FALSE,"",INDEX(Cables!$A$1:$N$200,MATCH(UPPER(E52),Cables!$B$1:$B$200,0),5)/1000)</f>
        <v/>
      </c>
      <c r="AI52" s="20" t="e">
        <f>INDEX(Cables!$A$1:$N$200,MATCH(UPPER(E52),Cables!$B$1:$B$200,0),7)/1000</f>
        <v>#N/A</v>
      </c>
      <c r="AK52" s="8">
        <f t="shared" si="7"/>
        <v>273.16000000000003</v>
      </c>
      <c r="AL52" s="8"/>
      <c r="AM52" s="21" t="e">
        <f t="shared" si="1"/>
        <v>#VALUE!</v>
      </c>
      <c r="AN52" s="20" t="e">
        <f t="shared" si="10"/>
        <v>#N/A</v>
      </c>
      <c r="AO52" s="21" t="e">
        <f t="shared" si="8"/>
        <v>#VALUE!</v>
      </c>
      <c r="AT52" s="1" t="s">
        <v>115</v>
      </c>
    </row>
    <row r="53" spans="1:46" x14ac:dyDescent="0.2">
      <c r="A53" s="31"/>
      <c r="B53" s="32"/>
      <c r="C53" s="33"/>
      <c r="D53" s="34"/>
      <c r="E53" s="45"/>
      <c r="F53" s="35"/>
      <c r="G53" s="36"/>
      <c r="H53" s="83"/>
      <c r="I53" s="46"/>
      <c r="J53" s="31"/>
      <c r="K53" s="84"/>
      <c r="L53" s="31"/>
      <c r="M53" s="38"/>
      <c r="N53" s="145" t="str">
        <f t="shared" si="2"/>
        <v/>
      </c>
      <c r="O53" s="81"/>
      <c r="P53" s="41"/>
      <c r="Q53" s="41"/>
      <c r="R53" s="43" t="str">
        <f t="shared" si="9"/>
        <v/>
      </c>
      <c r="S53" s="31"/>
      <c r="T53" s="38"/>
      <c r="U53" s="41"/>
      <c r="V53" s="38"/>
      <c r="W53" s="38"/>
      <c r="Y53" s="146" t="str">
        <f t="shared" si="0"/>
        <v/>
      </c>
      <c r="Z53" s="146" t="str">
        <f>IF(Y53="","",(IF(INDEX(Cables!$A$1:$U$200,MATCH(UPPER(E53),Cables!$B$1:$B$200,0),21)="",Y53-2,(IF(INDEX(Cables!$A$1:$U$200,MATCH(UPPER(E53),Cables!$B$1:$B$200,0),21)*0.5&lt;R53,"Transit trop important",IF(INDEX(Cables!$A$1:$U$200,MATCH(UPPER(E53),Cables!$B$1:$B$200,0),21)*0.25&gt;R53,Y53-2,Y53-4))))))</f>
        <v/>
      </c>
      <c r="AA53" s="146" t="str">
        <f>IF(Y53="","",(IF(INDEX(Cables!$A$1:$U$200,MATCH(UPPER(E53),Cables!$B$1:$B$200,0),21)="",Y53+2,(IF(INDEX(Cables!$A$1:$U$200,MATCH(UPPER(E53),Cables!$B$1:$B$200,0),21)*0.5&lt;R53,"Transit trop important",IF(INDEX(Cables!$A$1:$U$200,MATCH(UPPER(E53),Cables!$B$1:$B$200,0),21)*0.25&gt;R53,Y53+2,Y53+4))))))</f>
        <v/>
      </c>
      <c r="AB53" s="19" t="e">
        <f>INDEX(Cables!$A$1:$N$200,MATCH(UPPER(E53),Cables!$B$1:$B$200,0),14)</f>
        <v>#N/A</v>
      </c>
      <c r="AC53" s="8" t="e">
        <f t="shared" si="3"/>
        <v>#VALUE!</v>
      </c>
      <c r="AD53" s="8" t="str">
        <f t="shared" si="4"/>
        <v/>
      </c>
      <c r="AE53" s="154">
        <f t="shared" si="5"/>
        <v>2</v>
      </c>
      <c r="AF53" s="8" t="str">
        <f t="shared" si="6"/>
        <v/>
      </c>
      <c r="AG53" s="8">
        <v>5.6699999999999998E-8</v>
      </c>
      <c r="AH53" s="20" t="str">
        <f>IF(ISNUMBER(INDEX(Cables!$A$1:$N$200,MATCH(UPPER(E53),Cables!$B$1:$B$200,0),5)/1000)=FALSE,"",INDEX(Cables!$A$1:$N$200,MATCH(UPPER(E53),Cables!$B$1:$B$200,0),5)/1000)</f>
        <v/>
      </c>
      <c r="AI53" s="20" t="e">
        <f>INDEX(Cables!$A$1:$N$200,MATCH(UPPER(E53),Cables!$B$1:$B$200,0),7)/1000</f>
        <v>#N/A</v>
      </c>
      <c r="AK53" s="8">
        <f t="shared" si="7"/>
        <v>273.16000000000003</v>
      </c>
      <c r="AL53" s="8"/>
      <c r="AM53" s="21" t="e">
        <f t="shared" si="1"/>
        <v>#VALUE!</v>
      </c>
      <c r="AN53" s="20" t="e">
        <f t="shared" si="10"/>
        <v>#N/A</v>
      </c>
      <c r="AO53" s="21" t="e">
        <f t="shared" si="8"/>
        <v>#VALUE!</v>
      </c>
      <c r="AT53" s="1" t="s">
        <v>116</v>
      </c>
    </row>
    <row r="54" spans="1:46" x14ac:dyDescent="0.2">
      <c r="A54" s="31"/>
      <c r="B54" s="32"/>
      <c r="C54" s="33"/>
      <c r="D54" s="34"/>
      <c r="E54" s="45"/>
      <c r="F54" s="35"/>
      <c r="G54" s="36"/>
      <c r="H54" s="83"/>
      <c r="I54" s="46"/>
      <c r="J54" s="31"/>
      <c r="K54" s="84"/>
      <c r="L54" s="31"/>
      <c r="M54" s="38"/>
      <c r="N54" s="145" t="str">
        <f t="shared" si="2"/>
        <v/>
      </c>
      <c r="O54" s="81"/>
      <c r="P54" s="41"/>
      <c r="Q54" s="41"/>
      <c r="R54" s="43" t="str">
        <f t="shared" si="9"/>
        <v/>
      </c>
      <c r="S54" s="31"/>
      <c r="T54" s="38"/>
      <c r="U54" s="41"/>
      <c r="V54" s="38"/>
      <c r="W54" s="38"/>
      <c r="Y54" s="146" t="str">
        <f t="shared" si="0"/>
        <v/>
      </c>
      <c r="Z54" s="146" t="str">
        <f>IF(Y54="","",(IF(INDEX(Cables!$A$1:$U$200,MATCH(UPPER(E54),Cables!$B$1:$B$200,0),21)="",Y54-2,(IF(INDEX(Cables!$A$1:$U$200,MATCH(UPPER(E54),Cables!$B$1:$B$200,0),21)*0.5&lt;R54,"Transit trop important",IF(INDEX(Cables!$A$1:$U$200,MATCH(UPPER(E54),Cables!$B$1:$B$200,0),21)*0.25&gt;R54,Y54-2,Y54-4))))))</f>
        <v/>
      </c>
      <c r="AA54" s="146" t="str">
        <f>IF(Y54="","",(IF(INDEX(Cables!$A$1:$U$200,MATCH(UPPER(E54),Cables!$B$1:$B$200,0),21)="",Y54+2,(IF(INDEX(Cables!$A$1:$U$200,MATCH(UPPER(E54),Cables!$B$1:$B$200,0),21)*0.5&lt;R54,"Transit trop important",IF(INDEX(Cables!$A$1:$U$200,MATCH(UPPER(E54),Cables!$B$1:$B$200,0),21)*0.25&gt;R54,Y54+2,Y54+4))))))</f>
        <v/>
      </c>
      <c r="AB54" s="19" t="e">
        <f>INDEX(Cables!$A$1:$N$200,MATCH(UPPER(E54),Cables!$B$1:$B$200,0),14)</f>
        <v>#N/A</v>
      </c>
      <c r="AC54" s="8" t="e">
        <f t="shared" si="3"/>
        <v>#VALUE!</v>
      </c>
      <c r="AD54" s="8" t="str">
        <f t="shared" si="4"/>
        <v/>
      </c>
      <c r="AE54" s="154">
        <f t="shared" si="5"/>
        <v>2</v>
      </c>
      <c r="AF54" s="8" t="str">
        <f t="shared" si="6"/>
        <v/>
      </c>
      <c r="AG54" s="8">
        <v>5.6699999999999998E-8</v>
      </c>
      <c r="AH54" s="20" t="str">
        <f>IF(ISNUMBER(INDEX(Cables!$A$1:$N$200,MATCH(UPPER(E54),Cables!$B$1:$B$200,0),5)/1000)=FALSE,"",INDEX(Cables!$A$1:$N$200,MATCH(UPPER(E54),Cables!$B$1:$B$200,0),5)/1000)</f>
        <v/>
      </c>
      <c r="AI54" s="20" t="e">
        <f>INDEX(Cables!$A$1:$N$200,MATCH(UPPER(E54),Cables!$B$1:$B$200,0),7)/1000</f>
        <v>#N/A</v>
      </c>
      <c r="AK54" s="8">
        <f t="shared" si="7"/>
        <v>273.16000000000003</v>
      </c>
      <c r="AL54" s="8"/>
      <c r="AM54" s="21" t="e">
        <f t="shared" si="1"/>
        <v>#VALUE!</v>
      </c>
      <c r="AN54" s="20" t="e">
        <f t="shared" si="10"/>
        <v>#N/A</v>
      </c>
      <c r="AO54" s="21" t="e">
        <f t="shared" si="8"/>
        <v>#VALUE!</v>
      </c>
      <c r="AT54" s="1" t="s">
        <v>117</v>
      </c>
    </row>
    <row r="55" spans="1:46" x14ac:dyDescent="0.2">
      <c r="A55" s="31"/>
      <c r="B55" s="32"/>
      <c r="C55" s="33"/>
      <c r="D55" s="34"/>
      <c r="E55" s="45"/>
      <c r="F55" s="35"/>
      <c r="G55" s="36"/>
      <c r="H55" s="83"/>
      <c r="I55" s="46"/>
      <c r="J55" s="31"/>
      <c r="K55" s="84"/>
      <c r="L55" s="31"/>
      <c r="M55" s="38"/>
      <c r="N55" s="145" t="str">
        <f t="shared" si="2"/>
        <v/>
      </c>
      <c r="O55" s="81"/>
      <c r="P55" s="41"/>
      <c r="Q55" s="41"/>
      <c r="R55" s="43" t="str">
        <f t="shared" si="9"/>
        <v/>
      </c>
      <c r="S55" s="31"/>
      <c r="T55" s="38"/>
      <c r="U55" s="41"/>
      <c r="V55" s="38"/>
      <c r="W55" s="38"/>
      <c r="Y55" s="146" t="str">
        <f t="shared" si="0"/>
        <v/>
      </c>
      <c r="Z55" s="146" t="str">
        <f>IF(Y55="","",(IF(INDEX(Cables!$A$1:$U$200,MATCH(UPPER(E55),Cables!$B$1:$B$200,0),21)="",Y55-2,(IF(INDEX(Cables!$A$1:$U$200,MATCH(UPPER(E55),Cables!$B$1:$B$200,0),21)*0.5&lt;R55,"Transit trop important",IF(INDEX(Cables!$A$1:$U$200,MATCH(UPPER(E55),Cables!$B$1:$B$200,0),21)*0.25&gt;R55,Y55-2,Y55-4))))))</f>
        <v/>
      </c>
      <c r="AA55" s="146" t="str">
        <f>IF(Y55="","",(IF(INDEX(Cables!$A$1:$U$200,MATCH(UPPER(E55),Cables!$B$1:$B$200,0),21)="",Y55+2,(IF(INDEX(Cables!$A$1:$U$200,MATCH(UPPER(E55),Cables!$B$1:$B$200,0),21)*0.5&lt;R55,"Transit trop important",IF(INDEX(Cables!$A$1:$U$200,MATCH(UPPER(E55),Cables!$B$1:$B$200,0),21)*0.25&gt;R55,Y55+2,Y55+4))))))</f>
        <v/>
      </c>
      <c r="AB55" s="19" t="e">
        <f>INDEX(Cables!$A$1:$N$200,MATCH(UPPER(E55),Cables!$B$1:$B$200,0),14)</f>
        <v>#N/A</v>
      </c>
      <c r="AC55" s="8" t="e">
        <f t="shared" si="3"/>
        <v>#VALUE!</v>
      </c>
      <c r="AD55" s="8" t="str">
        <f t="shared" si="4"/>
        <v/>
      </c>
      <c r="AE55" s="154">
        <f t="shared" si="5"/>
        <v>2</v>
      </c>
      <c r="AF55" s="8" t="str">
        <f t="shared" si="6"/>
        <v/>
      </c>
      <c r="AG55" s="8">
        <v>5.6699999999999998E-8</v>
      </c>
      <c r="AH55" s="20" t="str">
        <f>IF(ISNUMBER(INDEX(Cables!$A$1:$N$200,MATCH(UPPER(E55),Cables!$B$1:$B$200,0),5)/1000)=FALSE,"",INDEX(Cables!$A$1:$N$200,MATCH(UPPER(E55),Cables!$B$1:$B$200,0),5)/1000)</f>
        <v/>
      </c>
      <c r="AI55" s="20" t="e">
        <f>INDEX(Cables!$A$1:$N$200,MATCH(UPPER(E55),Cables!$B$1:$B$200,0),7)/1000</f>
        <v>#N/A</v>
      </c>
      <c r="AK55" s="8">
        <f t="shared" si="7"/>
        <v>273.16000000000003</v>
      </c>
      <c r="AL55" s="8"/>
      <c r="AM55" s="21" t="e">
        <f t="shared" si="1"/>
        <v>#VALUE!</v>
      </c>
      <c r="AN55" s="20" t="e">
        <f t="shared" si="10"/>
        <v>#N/A</v>
      </c>
      <c r="AO55" s="21" t="e">
        <f t="shared" si="8"/>
        <v>#VALUE!</v>
      </c>
      <c r="AT55" s="1" t="s">
        <v>118</v>
      </c>
    </row>
    <row r="56" spans="1:46" x14ac:dyDescent="0.2">
      <c r="A56" s="31"/>
      <c r="B56" s="32"/>
      <c r="C56" s="33"/>
      <c r="D56" s="34"/>
      <c r="E56" s="45"/>
      <c r="F56" s="35"/>
      <c r="G56" s="36"/>
      <c r="H56" s="83"/>
      <c r="I56" s="46"/>
      <c r="J56" s="31"/>
      <c r="K56" s="84"/>
      <c r="L56" s="31"/>
      <c r="M56" s="38"/>
      <c r="N56" s="145" t="str">
        <f t="shared" si="2"/>
        <v/>
      </c>
      <c r="O56" s="81"/>
      <c r="P56" s="41"/>
      <c r="Q56" s="41"/>
      <c r="R56" s="43" t="str">
        <f t="shared" si="9"/>
        <v/>
      </c>
      <c r="S56" s="31"/>
      <c r="T56" s="38"/>
      <c r="U56" s="41"/>
      <c r="V56" s="38"/>
      <c r="W56" s="38"/>
      <c r="Y56" s="146" t="str">
        <f t="shared" si="0"/>
        <v/>
      </c>
      <c r="Z56" s="146" t="str">
        <f>IF(Y56="","",(IF(INDEX(Cables!$A$1:$U$200,MATCH(UPPER(E56),Cables!$B$1:$B$200,0),21)="",Y56-2,(IF(INDEX(Cables!$A$1:$U$200,MATCH(UPPER(E56),Cables!$B$1:$B$200,0),21)*0.5&lt;R56,"Transit trop important",IF(INDEX(Cables!$A$1:$U$200,MATCH(UPPER(E56),Cables!$B$1:$B$200,0),21)*0.25&gt;R56,Y56-2,Y56-4))))))</f>
        <v/>
      </c>
      <c r="AA56" s="146" t="str">
        <f>IF(Y56="","",(IF(INDEX(Cables!$A$1:$U$200,MATCH(UPPER(E56),Cables!$B$1:$B$200,0),21)="",Y56+2,(IF(INDEX(Cables!$A$1:$U$200,MATCH(UPPER(E56),Cables!$B$1:$B$200,0),21)*0.5&lt;R56,"Transit trop important",IF(INDEX(Cables!$A$1:$U$200,MATCH(UPPER(E56),Cables!$B$1:$B$200,0),21)*0.25&gt;R56,Y56+2,Y56+4))))))</f>
        <v/>
      </c>
      <c r="AB56" s="19" t="e">
        <f>INDEX(Cables!$A$1:$N$200,MATCH(UPPER(E56),Cables!$B$1:$B$200,0),14)</f>
        <v>#N/A</v>
      </c>
      <c r="AC56" s="8" t="e">
        <f t="shared" si="3"/>
        <v>#VALUE!</v>
      </c>
      <c r="AD56" s="8" t="str">
        <f t="shared" si="4"/>
        <v/>
      </c>
      <c r="AE56" s="154">
        <f t="shared" si="5"/>
        <v>2</v>
      </c>
      <c r="AF56" s="8" t="str">
        <f t="shared" si="6"/>
        <v/>
      </c>
      <c r="AG56" s="8">
        <v>5.6699999999999998E-8</v>
      </c>
      <c r="AH56" s="20" t="str">
        <f>IF(ISNUMBER(INDEX(Cables!$A$1:$N$200,MATCH(UPPER(E56),Cables!$B$1:$B$200,0),5)/1000)=FALSE,"",INDEX(Cables!$A$1:$N$200,MATCH(UPPER(E56),Cables!$B$1:$B$200,0),5)/1000)</f>
        <v/>
      </c>
      <c r="AI56" s="20" t="e">
        <f>INDEX(Cables!$A$1:$N$200,MATCH(UPPER(E56),Cables!$B$1:$B$200,0),7)/1000</f>
        <v>#N/A</v>
      </c>
      <c r="AK56" s="8">
        <f t="shared" si="7"/>
        <v>273.16000000000003</v>
      </c>
      <c r="AL56" s="8"/>
      <c r="AM56" s="21" t="e">
        <f t="shared" si="1"/>
        <v>#VALUE!</v>
      </c>
      <c r="AN56" s="20" t="e">
        <f t="shared" si="10"/>
        <v>#N/A</v>
      </c>
      <c r="AO56" s="21" t="e">
        <f t="shared" si="8"/>
        <v>#VALUE!</v>
      </c>
      <c r="AT56" s="1" t="s">
        <v>119</v>
      </c>
    </row>
    <row r="57" spans="1:46" x14ac:dyDescent="0.2">
      <c r="A57" s="31"/>
      <c r="B57" s="32"/>
      <c r="C57" s="33"/>
      <c r="D57" s="34"/>
      <c r="E57" s="45"/>
      <c r="F57" s="35"/>
      <c r="G57" s="36"/>
      <c r="H57" s="83"/>
      <c r="I57" s="46"/>
      <c r="J57" s="31"/>
      <c r="K57" s="84"/>
      <c r="L57" s="31"/>
      <c r="M57" s="38"/>
      <c r="N57" s="145" t="str">
        <f t="shared" si="2"/>
        <v/>
      </c>
      <c r="O57" s="81"/>
      <c r="P57" s="41"/>
      <c r="Q57" s="41"/>
      <c r="R57" s="43" t="str">
        <f t="shared" si="9"/>
        <v/>
      </c>
      <c r="S57" s="31"/>
      <c r="T57" s="38"/>
      <c r="U57" s="41"/>
      <c r="V57" s="38"/>
      <c r="W57" s="38"/>
      <c r="Y57" s="146" t="str">
        <f t="shared" si="0"/>
        <v/>
      </c>
      <c r="Z57" s="146" t="str">
        <f>IF(Y57="","",(IF(INDEX(Cables!$A$1:$U$200,MATCH(UPPER(E57),Cables!$B$1:$B$200,0),21)="",Y57-2,(IF(INDEX(Cables!$A$1:$U$200,MATCH(UPPER(E57),Cables!$B$1:$B$200,0),21)*0.5&lt;R57,"Transit trop important",IF(INDEX(Cables!$A$1:$U$200,MATCH(UPPER(E57),Cables!$B$1:$B$200,0),21)*0.25&gt;R57,Y57-2,Y57-4))))))</f>
        <v/>
      </c>
      <c r="AA57" s="146" t="str">
        <f>IF(Y57="","",(IF(INDEX(Cables!$A$1:$U$200,MATCH(UPPER(E57),Cables!$B$1:$B$200,0),21)="",Y57+2,(IF(INDEX(Cables!$A$1:$U$200,MATCH(UPPER(E57),Cables!$B$1:$B$200,0),21)*0.5&lt;R57,"Transit trop important",IF(INDEX(Cables!$A$1:$U$200,MATCH(UPPER(E57),Cables!$B$1:$B$200,0),21)*0.25&gt;R57,Y57+2,Y57+4))))))</f>
        <v/>
      </c>
      <c r="AB57" s="19" t="e">
        <f>INDEX(Cables!$A$1:$N$200,MATCH(UPPER(E57),Cables!$B$1:$B$200,0),14)</f>
        <v>#N/A</v>
      </c>
      <c r="AC57" s="8" t="e">
        <f t="shared" si="3"/>
        <v>#VALUE!</v>
      </c>
      <c r="AD57" s="8" t="str">
        <f t="shared" si="4"/>
        <v/>
      </c>
      <c r="AE57" s="154">
        <f t="shared" si="5"/>
        <v>2</v>
      </c>
      <c r="AF57" s="8" t="str">
        <f t="shared" si="6"/>
        <v/>
      </c>
      <c r="AG57" s="8">
        <v>5.6699999999999998E-8</v>
      </c>
      <c r="AH57" s="20" t="str">
        <f>IF(ISNUMBER(INDEX(Cables!$A$1:$N$200,MATCH(UPPER(E57),Cables!$B$1:$B$200,0),5)/1000)=FALSE,"",INDEX(Cables!$A$1:$N$200,MATCH(UPPER(E57),Cables!$B$1:$B$200,0),5)/1000)</f>
        <v/>
      </c>
      <c r="AI57" s="20" t="e">
        <f>INDEX(Cables!$A$1:$N$200,MATCH(UPPER(E57),Cables!$B$1:$B$200,0),7)/1000</f>
        <v>#N/A</v>
      </c>
      <c r="AK57" s="8">
        <f t="shared" si="7"/>
        <v>273.16000000000003</v>
      </c>
      <c r="AL57" s="8"/>
      <c r="AM57" s="21" t="e">
        <f t="shared" si="1"/>
        <v>#VALUE!</v>
      </c>
      <c r="AN57" s="20" t="e">
        <f t="shared" si="10"/>
        <v>#N/A</v>
      </c>
      <c r="AO57" s="21" t="e">
        <f t="shared" si="8"/>
        <v>#VALUE!</v>
      </c>
      <c r="AT57" s="1" t="s">
        <v>120</v>
      </c>
    </row>
    <row r="58" spans="1:46" x14ac:dyDescent="0.2">
      <c r="A58" s="31"/>
      <c r="B58" s="32"/>
      <c r="C58" s="33"/>
      <c r="D58" s="34"/>
      <c r="E58" s="45"/>
      <c r="F58" s="35"/>
      <c r="G58" s="36"/>
      <c r="H58" s="83"/>
      <c r="I58" s="46"/>
      <c r="J58" s="31"/>
      <c r="K58" s="84"/>
      <c r="L58" s="31"/>
      <c r="M58" s="38"/>
      <c r="N58" s="145" t="str">
        <f t="shared" si="2"/>
        <v/>
      </c>
      <c r="O58" s="81"/>
      <c r="P58" s="41"/>
      <c r="Q58" s="41"/>
      <c r="R58" s="43" t="str">
        <f t="shared" si="9"/>
        <v/>
      </c>
      <c r="S58" s="31"/>
      <c r="T58" s="38"/>
      <c r="U58" s="41"/>
      <c r="V58" s="38"/>
      <c r="W58" s="38"/>
      <c r="Y58" s="146" t="str">
        <f t="shared" si="0"/>
        <v/>
      </c>
      <c r="Z58" s="146" t="str">
        <f>IF(Y58="","",(IF(INDEX(Cables!$A$1:$U$200,MATCH(UPPER(E58),Cables!$B$1:$B$200,0),21)="",Y58-2,(IF(INDEX(Cables!$A$1:$U$200,MATCH(UPPER(E58),Cables!$B$1:$B$200,0),21)*0.5&lt;R58,"Transit trop important",IF(INDEX(Cables!$A$1:$U$200,MATCH(UPPER(E58),Cables!$B$1:$B$200,0),21)*0.25&gt;R58,Y58-2,Y58-4))))))</f>
        <v/>
      </c>
      <c r="AA58" s="146" t="str">
        <f>IF(Y58="","",(IF(INDEX(Cables!$A$1:$U$200,MATCH(UPPER(E58),Cables!$B$1:$B$200,0),21)="",Y58+2,(IF(INDEX(Cables!$A$1:$U$200,MATCH(UPPER(E58),Cables!$B$1:$B$200,0),21)*0.5&lt;R58,"Transit trop important",IF(INDEX(Cables!$A$1:$U$200,MATCH(UPPER(E58),Cables!$B$1:$B$200,0),21)*0.25&gt;R58,Y58+2,Y58+4))))))</f>
        <v/>
      </c>
      <c r="AB58" s="19" t="e">
        <f>INDEX(Cables!$A$1:$N$200,MATCH(UPPER(E58),Cables!$B$1:$B$200,0),14)</f>
        <v>#N/A</v>
      </c>
      <c r="AC58" s="8" t="e">
        <f t="shared" si="3"/>
        <v>#VALUE!</v>
      </c>
      <c r="AD58" s="8" t="str">
        <f t="shared" si="4"/>
        <v/>
      </c>
      <c r="AE58" s="154">
        <f t="shared" si="5"/>
        <v>2</v>
      </c>
      <c r="AF58" s="8" t="str">
        <f t="shared" si="6"/>
        <v/>
      </c>
      <c r="AG58" s="8">
        <v>5.6699999999999998E-8</v>
      </c>
      <c r="AH58" s="20" t="str">
        <f>IF(ISNUMBER(INDEX(Cables!$A$1:$N$200,MATCH(UPPER(E58),Cables!$B$1:$B$200,0),5)/1000)=FALSE,"",INDEX(Cables!$A$1:$N$200,MATCH(UPPER(E58),Cables!$B$1:$B$200,0),5)/1000)</f>
        <v/>
      </c>
      <c r="AI58" s="20" t="e">
        <f>INDEX(Cables!$A$1:$N$200,MATCH(UPPER(E58),Cables!$B$1:$B$200,0),7)/1000</f>
        <v>#N/A</v>
      </c>
      <c r="AK58" s="8">
        <f t="shared" si="7"/>
        <v>273.16000000000003</v>
      </c>
      <c r="AL58" s="8"/>
      <c r="AM58" s="21" t="e">
        <f t="shared" si="1"/>
        <v>#VALUE!</v>
      </c>
      <c r="AN58" s="20" t="e">
        <f t="shared" si="10"/>
        <v>#N/A</v>
      </c>
      <c r="AO58" s="21" t="e">
        <f t="shared" si="8"/>
        <v>#VALUE!</v>
      </c>
      <c r="AT58" s="1" t="s">
        <v>121</v>
      </c>
    </row>
    <row r="59" spans="1:46" x14ac:dyDescent="0.2">
      <c r="A59" s="31"/>
      <c r="B59" s="32"/>
      <c r="C59" s="33"/>
      <c r="D59" s="34"/>
      <c r="E59" s="45"/>
      <c r="F59" s="35"/>
      <c r="G59" s="36"/>
      <c r="H59" s="83"/>
      <c r="I59" s="46"/>
      <c r="J59" s="31"/>
      <c r="K59" s="84"/>
      <c r="L59" s="31"/>
      <c r="M59" s="38"/>
      <c r="N59" s="145" t="str">
        <f t="shared" si="2"/>
        <v/>
      </c>
      <c r="O59" s="81"/>
      <c r="P59" s="41"/>
      <c r="Q59" s="41"/>
      <c r="R59" s="43" t="str">
        <f t="shared" si="9"/>
        <v/>
      </c>
      <c r="S59" s="31"/>
      <c r="T59" s="38"/>
      <c r="U59" s="41"/>
      <c r="V59" s="38"/>
      <c r="W59" s="38"/>
      <c r="Y59" s="146" t="str">
        <f t="shared" si="0"/>
        <v/>
      </c>
      <c r="Z59" s="146" t="str">
        <f>IF(Y59="","",(IF(INDEX(Cables!$A$1:$U$200,MATCH(UPPER(E59),Cables!$B$1:$B$200,0),21)="",Y59-2,(IF(INDEX(Cables!$A$1:$U$200,MATCH(UPPER(E59),Cables!$B$1:$B$200,0),21)*0.5&lt;R59,"Transit trop important",IF(INDEX(Cables!$A$1:$U$200,MATCH(UPPER(E59),Cables!$B$1:$B$200,0),21)*0.25&gt;R59,Y59-2,Y59-4))))))</f>
        <v/>
      </c>
      <c r="AA59" s="146" t="str">
        <f>IF(Y59="","",(IF(INDEX(Cables!$A$1:$U$200,MATCH(UPPER(E59),Cables!$B$1:$B$200,0),21)="",Y59+2,(IF(INDEX(Cables!$A$1:$U$200,MATCH(UPPER(E59),Cables!$B$1:$B$200,0),21)*0.5&lt;R59,"Transit trop important",IF(INDEX(Cables!$A$1:$U$200,MATCH(UPPER(E59),Cables!$B$1:$B$200,0),21)*0.25&gt;R59,Y59+2,Y59+4))))))</f>
        <v/>
      </c>
      <c r="AB59" s="19" t="e">
        <f>INDEX(Cables!$A$1:$N$200,MATCH(UPPER(E59),Cables!$B$1:$B$200,0),14)</f>
        <v>#N/A</v>
      </c>
      <c r="AC59" s="8" t="e">
        <f t="shared" si="3"/>
        <v>#VALUE!</v>
      </c>
      <c r="AD59" s="8" t="str">
        <f t="shared" si="4"/>
        <v/>
      </c>
      <c r="AE59" s="154">
        <f t="shared" si="5"/>
        <v>2</v>
      </c>
      <c r="AF59" s="8" t="str">
        <f t="shared" si="6"/>
        <v/>
      </c>
      <c r="AG59" s="8">
        <v>5.6699999999999998E-8</v>
      </c>
      <c r="AH59" s="20" t="str">
        <f>IF(ISNUMBER(INDEX(Cables!$A$1:$N$200,MATCH(UPPER(E59),Cables!$B$1:$B$200,0),5)/1000)=FALSE,"",INDEX(Cables!$A$1:$N$200,MATCH(UPPER(E59),Cables!$B$1:$B$200,0),5)/1000)</f>
        <v/>
      </c>
      <c r="AI59" s="20" t="e">
        <f>INDEX(Cables!$A$1:$N$200,MATCH(UPPER(E59),Cables!$B$1:$B$200,0),7)/1000</f>
        <v>#N/A</v>
      </c>
      <c r="AK59" s="8">
        <f t="shared" si="7"/>
        <v>273.16000000000003</v>
      </c>
      <c r="AL59" s="8"/>
      <c r="AM59" s="21" t="e">
        <f t="shared" si="1"/>
        <v>#VALUE!</v>
      </c>
      <c r="AN59" s="20" t="e">
        <f t="shared" si="10"/>
        <v>#N/A</v>
      </c>
      <c r="AO59" s="21" t="e">
        <f t="shared" si="8"/>
        <v>#VALUE!</v>
      </c>
      <c r="AT59" s="1" t="s">
        <v>122</v>
      </c>
    </row>
    <row r="60" spans="1:46" x14ac:dyDescent="0.2">
      <c r="A60" s="31"/>
      <c r="B60" s="32"/>
      <c r="C60" s="33"/>
      <c r="D60" s="34"/>
      <c r="E60" s="45"/>
      <c r="F60" s="35"/>
      <c r="G60" s="36"/>
      <c r="H60" s="83"/>
      <c r="I60" s="46"/>
      <c r="J60" s="31"/>
      <c r="K60" s="84"/>
      <c r="L60" s="31"/>
      <c r="M60" s="38"/>
      <c r="N60" s="145" t="str">
        <f t="shared" si="2"/>
        <v/>
      </c>
      <c r="O60" s="81"/>
      <c r="P60" s="41"/>
      <c r="Q60" s="41"/>
      <c r="R60" s="43" t="str">
        <f t="shared" si="9"/>
        <v/>
      </c>
      <c r="S60" s="31"/>
      <c r="T60" s="38"/>
      <c r="U60" s="41"/>
      <c r="V60" s="38"/>
      <c r="W60" s="38"/>
      <c r="Y60" s="146" t="str">
        <f t="shared" si="0"/>
        <v/>
      </c>
      <c r="Z60" s="146" t="str">
        <f>IF(Y60="","",(IF(INDEX(Cables!$A$1:$U$200,MATCH(UPPER(E60),Cables!$B$1:$B$200,0),21)="",Y60-2,(IF(INDEX(Cables!$A$1:$U$200,MATCH(UPPER(E60),Cables!$B$1:$B$200,0),21)*0.5&lt;R60,"Transit trop important",IF(INDEX(Cables!$A$1:$U$200,MATCH(UPPER(E60),Cables!$B$1:$B$200,0),21)*0.25&gt;R60,Y60-2,Y60-4))))))</f>
        <v/>
      </c>
      <c r="AA60" s="146" t="str">
        <f>IF(Y60="","",(IF(INDEX(Cables!$A$1:$U$200,MATCH(UPPER(E60),Cables!$B$1:$B$200,0),21)="",Y60+2,(IF(INDEX(Cables!$A$1:$U$200,MATCH(UPPER(E60),Cables!$B$1:$B$200,0),21)*0.5&lt;R60,"Transit trop important",IF(INDEX(Cables!$A$1:$U$200,MATCH(UPPER(E60),Cables!$B$1:$B$200,0),21)*0.25&gt;R60,Y60+2,Y60+4))))))</f>
        <v/>
      </c>
      <c r="AB60" s="19" t="e">
        <f>INDEX(Cables!$A$1:$N$200,MATCH(UPPER(E60),Cables!$B$1:$B$200,0),14)</f>
        <v>#N/A</v>
      </c>
      <c r="AC60" s="8" t="e">
        <f t="shared" si="3"/>
        <v>#VALUE!</v>
      </c>
      <c r="AD60" s="8" t="str">
        <f t="shared" si="4"/>
        <v/>
      </c>
      <c r="AE60" s="154">
        <f t="shared" si="5"/>
        <v>2</v>
      </c>
      <c r="AF60" s="8" t="str">
        <f t="shared" si="6"/>
        <v/>
      </c>
      <c r="AG60" s="8">
        <v>5.6699999999999998E-8</v>
      </c>
      <c r="AH60" s="20" t="str">
        <f>IF(ISNUMBER(INDEX(Cables!$A$1:$N$200,MATCH(UPPER(E60),Cables!$B$1:$B$200,0),5)/1000)=FALSE,"",INDEX(Cables!$A$1:$N$200,MATCH(UPPER(E60),Cables!$B$1:$B$200,0),5)/1000)</f>
        <v/>
      </c>
      <c r="AI60" s="20" t="e">
        <f>INDEX(Cables!$A$1:$N$200,MATCH(UPPER(E60),Cables!$B$1:$B$200,0),7)/1000</f>
        <v>#N/A</v>
      </c>
      <c r="AK60" s="8">
        <f t="shared" si="7"/>
        <v>273.16000000000003</v>
      </c>
      <c r="AL60" s="8"/>
      <c r="AM60" s="21" t="e">
        <f t="shared" si="1"/>
        <v>#VALUE!</v>
      </c>
      <c r="AN60" s="20" t="e">
        <f t="shared" si="10"/>
        <v>#N/A</v>
      </c>
      <c r="AO60" s="21" t="e">
        <f t="shared" si="8"/>
        <v>#VALUE!</v>
      </c>
      <c r="AT60" s="1" t="s">
        <v>123</v>
      </c>
    </row>
    <row r="61" spans="1:46" x14ac:dyDescent="0.2">
      <c r="A61" s="31"/>
      <c r="B61" s="32"/>
      <c r="C61" s="33"/>
      <c r="D61" s="34"/>
      <c r="E61" s="45"/>
      <c r="F61" s="35"/>
      <c r="G61" s="36"/>
      <c r="H61" s="83"/>
      <c r="I61" s="46"/>
      <c r="J61" s="31"/>
      <c r="K61" s="84"/>
      <c r="L61" s="31"/>
      <c r="M61" s="38"/>
      <c r="N61" s="145" t="str">
        <f t="shared" si="2"/>
        <v/>
      </c>
      <c r="O61" s="81"/>
      <c r="P61" s="41"/>
      <c r="Q61" s="41"/>
      <c r="R61" s="43" t="str">
        <f t="shared" si="9"/>
        <v/>
      </c>
      <c r="S61" s="31"/>
      <c r="T61" s="38"/>
      <c r="U61" s="41"/>
      <c r="V61" s="38"/>
      <c r="W61" s="38"/>
      <c r="Y61" s="146" t="str">
        <f t="shared" si="0"/>
        <v/>
      </c>
      <c r="Z61" s="146" t="str">
        <f>IF(Y61="","",(IF(INDEX(Cables!$A$1:$U$200,MATCH(UPPER(E61),Cables!$B$1:$B$200,0),21)="",Y61-2,(IF(INDEX(Cables!$A$1:$U$200,MATCH(UPPER(E61),Cables!$B$1:$B$200,0),21)*0.5&lt;R61,"Transit trop important",IF(INDEX(Cables!$A$1:$U$200,MATCH(UPPER(E61),Cables!$B$1:$B$200,0),21)*0.25&gt;R61,Y61-2,Y61-4))))))</f>
        <v/>
      </c>
      <c r="AA61" s="146" t="str">
        <f>IF(Y61="","",(IF(INDEX(Cables!$A$1:$U$200,MATCH(UPPER(E61),Cables!$B$1:$B$200,0),21)="",Y61+2,(IF(INDEX(Cables!$A$1:$U$200,MATCH(UPPER(E61),Cables!$B$1:$B$200,0),21)*0.5&lt;R61,"Transit trop important",IF(INDEX(Cables!$A$1:$U$200,MATCH(UPPER(E61),Cables!$B$1:$B$200,0),21)*0.25&gt;R61,Y61+2,Y61+4))))))</f>
        <v/>
      </c>
      <c r="AB61" s="19" t="e">
        <f>INDEX(Cables!$A$1:$N$200,MATCH(UPPER(E61),Cables!$B$1:$B$200,0),14)</f>
        <v>#N/A</v>
      </c>
      <c r="AC61" s="8" t="e">
        <f t="shared" si="3"/>
        <v>#VALUE!</v>
      </c>
      <c r="AD61" s="8" t="str">
        <f t="shared" si="4"/>
        <v/>
      </c>
      <c r="AE61" s="154">
        <f t="shared" si="5"/>
        <v>2</v>
      </c>
      <c r="AF61" s="8" t="str">
        <f t="shared" si="6"/>
        <v/>
      </c>
      <c r="AG61" s="8">
        <v>5.6699999999999998E-8</v>
      </c>
      <c r="AH61" s="20" t="str">
        <f>IF(ISNUMBER(INDEX(Cables!$A$1:$N$200,MATCH(UPPER(E61),Cables!$B$1:$B$200,0),5)/1000)=FALSE,"",INDEX(Cables!$A$1:$N$200,MATCH(UPPER(E61),Cables!$B$1:$B$200,0),5)/1000)</f>
        <v/>
      </c>
      <c r="AI61" s="20" t="e">
        <f>INDEX(Cables!$A$1:$N$200,MATCH(UPPER(E61),Cables!$B$1:$B$200,0),7)/1000</f>
        <v>#N/A</v>
      </c>
      <c r="AK61" s="8">
        <f t="shared" si="7"/>
        <v>273.16000000000003</v>
      </c>
      <c r="AL61" s="8"/>
      <c r="AM61" s="21" t="e">
        <f t="shared" si="1"/>
        <v>#VALUE!</v>
      </c>
      <c r="AN61" s="20" t="e">
        <f t="shared" si="10"/>
        <v>#N/A</v>
      </c>
      <c r="AO61" s="21" t="e">
        <f t="shared" si="8"/>
        <v>#VALUE!</v>
      </c>
      <c r="AT61" s="1" t="s">
        <v>124</v>
      </c>
    </row>
    <row r="62" spans="1:46" x14ac:dyDescent="0.2">
      <c r="A62" s="31"/>
      <c r="B62" s="32"/>
      <c r="C62" s="33"/>
      <c r="D62" s="34"/>
      <c r="E62" s="45"/>
      <c r="F62" s="35"/>
      <c r="G62" s="36"/>
      <c r="H62" s="83"/>
      <c r="I62" s="46"/>
      <c r="J62" s="31"/>
      <c r="K62" s="84"/>
      <c r="L62" s="31"/>
      <c r="M62" s="38"/>
      <c r="N62" s="145" t="str">
        <f t="shared" si="2"/>
        <v/>
      </c>
      <c r="O62" s="81"/>
      <c r="P62" s="41"/>
      <c r="Q62" s="41"/>
      <c r="R62" s="43" t="str">
        <f t="shared" si="9"/>
        <v/>
      </c>
      <c r="S62" s="31"/>
      <c r="T62" s="38"/>
      <c r="U62" s="41"/>
      <c r="V62" s="38"/>
      <c r="W62" s="38"/>
      <c r="Y62" s="146" t="str">
        <f t="shared" si="0"/>
        <v/>
      </c>
      <c r="Z62" s="146" t="str">
        <f>IF(Y62="","",(IF(INDEX(Cables!$A$1:$U$200,MATCH(UPPER(E62),Cables!$B$1:$B$200,0),21)="",Y62-2,(IF(INDEX(Cables!$A$1:$U$200,MATCH(UPPER(E62),Cables!$B$1:$B$200,0),21)*0.5&lt;R62,"Transit trop important",IF(INDEX(Cables!$A$1:$U$200,MATCH(UPPER(E62),Cables!$B$1:$B$200,0),21)*0.25&gt;R62,Y62-2,Y62-4))))))</f>
        <v/>
      </c>
      <c r="AA62" s="146" t="str">
        <f>IF(Y62="","",(IF(INDEX(Cables!$A$1:$U$200,MATCH(UPPER(E62),Cables!$B$1:$B$200,0),21)="",Y62+2,(IF(INDEX(Cables!$A$1:$U$200,MATCH(UPPER(E62),Cables!$B$1:$B$200,0),21)*0.5&lt;R62,"Transit trop important",IF(INDEX(Cables!$A$1:$U$200,MATCH(UPPER(E62),Cables!$B$1:$B$200,0),21)*0.25&gt;R62,Y62+2,Y62+4))))))</f>
        <v/>
      </c>
      <c r="AB62" s="19" t="e">
        <f>INDEX(Cables!$A$1:$N$200,MATCH(UPPER(E62),Cables!$B$1:$B$200,0),14)</f>
        <v>#N/A</v>
      </c>
      <c r="AC62" s="8" t="e">
        <f t="shared" si="3"/>
        <v>#VALUE!</v>
      </c>
      <c r="AD62" s="8" t="str">
        <f t="shared" si="4"/>
        <v/>
      </c>
      <c r="AE62" s="154">
        <f t="shared" si="5"/>
        <v>2</v>
      </c>
      <c r="AF62" s="8" t="str">
        <f t="shared" si="6"/>
        <v/>
      </c>
      <c r="AG62" s="8">
        <v>5.6699999999999998E-8</v>
      </c>
      <c r="AH62" s="20" t="str">
        <f>IF(ISNUMBER(INDEX(Cables!$A$1:$N$200,MATCH(UPPER(E62),Cables!$B$1:$B$200,0),5)/1000)=FALSE,"",INDEX(Cables!$A$1:$N$200,MATCH(UPPER(E62),Cables!$B$1:$B$200,0),5)/1000)</f>
        <v/>
      </c>
      <c r="AI62" s="20" t="e">
        <f>INDEX(Cables!$A$1:$N$200,MATCH(UPPER(E62),Cables!$B$1:$B$200,0),7)/1000</f>
        <v>#N/A</v>
      </c>
      <c r="AK62" s="8">
        <f t="shared" si="7"/>
        <v>273.16000000000003</v>
      </c>
      <c r="AL62" s="8"/>
      <c r="AM62" s="21" t="e">
        <f t="shared" si="1"/>
        <v>#VALUE!</v>
      </c>
      <c r="AN62" s="20" t="e">
        <f t="shared" si="10"/>
        <v>#N/A</v>
      </c>
      <c r="AO62" s="21" t="e">
        <f t="shared" si="8"/>
        <v>#VALUE!</v>
      </c>
      <c r="AT62" s="1" t="s">
        <v>125</v>
      </c>
    </row>
    <row r="63" spans="1:46" x14ac:dyDescent="0.2">
      <c r="A63" s="31"/>
      <c r="B63" s="32"/>
      <c r="C63" s="33"/>
      <c r="D63" s="34"/>
      <c r="E63" s="45"/>
      <c r="F63" s="35"/>
      <c r="G63" s="36"/>
      <c r="H63" s="83"/>
      <c r="I63" s="46"/>
      <c r="J63" s="84"/>
      <c r="K63" s="84"/>
      <c r="L63" s="84"/>
      <c r="M63" s="38"/>
      <c r="N63" s="145" t="str">
        <f t="shared" si="2"/>
        <v/>
      </c>
      <c r="O63" s="81"/>
      <c r="P63" s="41"/>
      <c r="Q63" s="41"/>
      <c r="R63" s="43" t="str">
        <f t="shared" si="9"/>
        <v/>
      </c>
      <c r="S63" s="31"/>
      <c r="T63" s="38"/>
      <c r="U63" s="41"/>
      <c r="V63" s="38"/>
      <c r="W63" s="38"/>
      <c r="Y63" s="146" t="str">
        <f t="shared" si="0"/>
        <v/>
      </c>
      <c r="Z63" s="146" t="str">
        <f>IF(Y63="","",(IF(INDEX(Cables!$A$1:$U$200,MATCH(UPPER(E63),Cables!$B$1:$B$200,0),21)="",Y63-2,(IF(INDEX(Cables!$A$1:$U$200,MATCH(UPPER(E63),Cables!$B$1:$B$200,0),21)*0.5&lt;R63,"Transit trop important",IF(INDEX(Cables!$A$1:$U$200,MATCH(UPPER(E63),Cables!$B$1:$B$200,0),21)*0.25&gt;R63,Y63-2,Y63-4))))))</f>
        <v/>
      </c>
      <c r="AA63" s="146" t="str">
        <f>IF(Y63="","",(IF(INDEX(Cables!$A$1:$U$200,MATCH(UPPER(E63),Cables!$B$1:$B$200,0),21)="",Y63+2,(IF(INDEX(Cables!$A$1:$U$200,MATCH(UPPER(E63),Cables!$B$1:$B$200,0),21)*0.5&lt;R63,"Transit trop important",IF(INDEX(Cables!$A$1:$U$200,MATCH(UPPER(E63),Cables!$B$1:$B$200,0),21)*0.25&gt;R63,Y63+2,Y63+4))))))</f>
        <v/>
      </c>
      <c r="AB63" s="19" t="e">
        <f>INDEX(Cables!$A$1:$N$200,MATCH(UPPER(E63),Cables!$B$1:$B$200,0),14)</f>
        <v>#N/A</v>
      </c>
      <c r="AC63" s="8" t="e">
        <f t="shared" si="3"/>
        <v>#VALUE!</v>
      </c>
      <c r="AD63" s="8" t="str">
        <f t="shared" si="4"/>
        <v/>
      </c>
      <c r="AE63" s="154">
        <f t="shared" si="5"/>
        <v>2</v>
      </c>
      <c r="AF63" s="8" t="str">
        <f t="shared" si="6"/>
        <v/>
      </c>
      <c r="AG63" s="8">
        <v>5.6699999999999998E-8</v>
      </c>
      <c r="AH63" s="20" t="str">
        <f>IF(ISNUMBER(INDEX(Cables!$A$1:$N$200,MATCH(UPPER(E63),Cables!$B$1:$B$200,0),5)/1000)=FALSE,"",INDEX(Cables!$A$1:$N$200,MATCH(UPPER(E63),Cables!$B$1:$B$200,0),5)/1000)</f>
        <v/>
      </c>
      <c r="AI63" s="20" t="e">
        <f>INDEX(Cables!$A$1:$N$200,MATCH(UPPER(E63),Cables!$B$1:$B$200,0),7)/1000</f>
        <v>#N/A</v>
      </c>
      <c r="AK63" s="8">
        <f t="shared" si="7"/>
        <v>273.16000000000003</v>
      </c>
      <c r="AL63" s="8"/>
      <c r="AM63" s="21" t="e">
        <f t="shared" si="1"/>
        <v>#VALUE!</v>
      </c>
      <c r="AN63" s="20" t="e">
        <f t="shared" si="10"/>
        <v>#N/A</v>
      </c>
      <c r="AO63" s="21" t="e">
        <f t="shared" si="8"/>
        <v>#VALUE!</v>
      </c>
      <c r="AT63" s="1" t="s">
        <v>126</v>
      </c>
    </row>
    <row r="64" spans="1:46" x14ac:dyDescent="0.2">
      <c r="A64" s="31"/>
      <c r="B64" s="32"/>
      <c r="C64" s="33"/>
      <c r="D64" s="34"/>
      <c r="E64" s="45"/>
      <c r="F64" s="35"/>
      <c r="G64" s="36"/>
      <c r="H64" s="83"/>
      <c r="I64" s="46"/>
      <c r="J64" s="84"/>
      <c r="K64" s="84"/>
      <c r="L64" s="84"/>
      <c r="M64" s="38"/>
      <c r="N64" s="145" t="str">
        <f t="shared" si="2"/>
        <v/>
      </c>
      <c r="O64" s="81"/>
      <c r="P64" s="41"/>
      <c r="Q64" s="41"/>
      <c r="R64" s="43" t="str">
        <f t="shared" si="9"/>
        <v/>
      </c>
      <c r="S64" s="31"/>
      <c r="T64" s="38"/>
      <c r="U64" s="41"/>
      <c r="V64" s="38"/>
      <c r="W64" s="38"/>
      <c r="Y64" s="146" t="str">
        <f t="shared" si="0"/>
        <v/>
      </c>
      <c r="Z64" s="146" t="str">
        <f>IF(Y64="","",(IF(INDEX(Cables!$A$1:$U$200,MATCH(UPPER(E64),Cables!$B$1:$B$200,0),21)="",Y64-2,(IF(INDEX(Cables!$A$1:$U$200,MATCH(UPPER(E64),Cables!$B$1:$B$200,0),21)*0.5&lt;R64,"Transit trop important",IF(INDEX(Cables!$A$1:$U$200,MATCH(UPPER(E64),Cables!$B$1:$B$200,0),21)*0.25&gt;R64,Y64-2,Y64-4))))))</f>
        <v/>
      </c>
      <c r="AA64" s="146" t="str">
        <f>IF(Y64="","",(IF(INDEX(Cables!$A$1:$U$200,MATCH(UPPER(E64),Cables!$B$1:$B$200,0),21)="",Y64+2,(IF(INDEX(Cables!$A$1:$U$200,MATCH(UPPER(E64),Cables!$B$1:$B$200,0),21)*0.5&lt;R64,"Transit trop important",IF(INDEX(Cables!$A$1:$U$200,MATCH(UPPER(E64),Cables!$B$1:$B$200,0),21)*0.25&gt;R64,Y64+2,Y64+4))))))</f>
        <v/>
      </c>
      <c r="AB64" s="19" t="e">
        <f>INDEX(Cables!$A$1:$N$200,MATCH(UPPER(E64),Cables!$B$1:$B$200,0),14)</f>
        <v>#N/A</v>
      </c>
      <c r="AC64" s="8" t="e">
        <f t="shared" si="3"/>
        <v>#VALUE!</v>
      </c>
      <c r="AD64" s="8" t="str">
        <f t="shared" si="4"/>
        <v/>
      </c>
      <c r="AE64" s="154">
        <f t="shared" si="5"/>
        <v>2</v>
      </c>
      <c r="AF64" s="8" t="str">
        <f t="shared" si="6"/>
        <v/>
      </c>
      <c r="AG64" s="8">
        <v>5.6699999999999998E-8</v>
      </c>
      <c r="AH64" s="20" t="str">
        <f>IF(ISNUMBER(INDEX(Cables!$A$1:$N$200,MATCH(UPPER(E64),Cables!$B$1:$B$200,0),5)/1000)=FALSE,"",INDEX(Cables!$A$1:$N$200,MATCH(UPPER(E64),Cables!$B$1:$B$200,0),5)/1000)</f>
        <v/>
      </c>
      <c r="AI64" s="20" t="e">
        <f>INDEX(Cables!$A$1:$N$200,MATCH(UPPER(E64),Cables!$B$1:$B$200,0),7)/1000</f>
        <v>#N/A</v>
      </c>
      <c r="AK64" s="8">
        <f t="shared" si="7"/>
        <v>273.16000000000003</v>
      </c>
      <c r="AL64" s="8"/>
      <c r="AM64" s="21" t="e">
        <f t="shared" si="1"/>
        <v>#VALUE!</v>
      </c>
      <c r="AN64" s="20" t="e">
        <f t="shared" si="10"/>
        <v>#N/A</v>
      </c>
      <c r="AO64" s="21" t="e">
        <f t="shared" si="8"/>
        <v>#VALUE!</v>
      </c>
      <c r="AT64" s="1" t="s">
        <v>127</v>
      </c>
    </row>
    <row r="65" spans="1:46" x14ac:dyDescent="0.2">
      <c r="A65" s="31"/>
      <c r="B65" s="32"/>
      <c r="C65" s="33"/>
      <c r="D65" s="34"/>
      <c r="E65" s="45"/>
      <c r="F65" s="35"/>
      <c r="G65" s="36"/>
      <c r="H65" s="83"/>
      <c r="I65" s="46"/>
      <c r="J65" s="84"/>
      <c r="K65" s="84"/>
      <c r="L65" s="84"/>
      <c r="M65" s="38"/>
      <c r="N65" s="145" t="str">
        <f t="shared" si="2"/>
        <v/>
      </c>
      <c r="O65" s="81"/>
      <c r="P65" s="41"/>
      <c r="Q65" s="41"/>
      <c r="R65" s="43" t="str">
        <f t="shared" si="9"/>
        <v/>
      </c>
      <c r="S65" s="31"/>
      <c r="T65" s="38"/>
      <c r="U65" s="41"/>
      <c r="V65" s="38"/>
      <c r="W65" s="38"/>
      <c r="Y65" s="146" t="str">
        <f t="shared" si="0"/>
        <v/>
      </c>
      <c r="Z65" s="146" t="str">
        <f>IF(Y65="","",(IF(INDEX(Cables!$A$1:$U$200,MATCH(UPPER(E65),Cables!$B$1:$B$200,0),21)="",Y65-2,(IF(INDEX(Cables!$A$1:$U$200,MATCH(UPPER(E65),Cables!$B$1:$B$200,0),21)*0.5&lt;R65,"Transit trop important",IF(INDEX(Cables!$A$1:$U$200,MATCH(UPPER(E65),Cables!$B$1:$B$200,0),21)*0.25&gt;R65,Y65-2,Y65-4))))))</f>
        <v/>
      </c>
      <c r="AA65" s="146" t="str">
        <f>IF(Y65="","",(IF(INDEX(Cables!$A$1:$U$200,MATCH(UPPER(E65),Cables!$B$1:$B$200,0),21)="",Y65+2,(IF(INDEX(Cables!$A$1:$U$200,MATCH(UPPER(E65),Cables!$B$1:$B$200,0),21)*0.5&lt;R65,"Transit trop important",IF(INDEX(Cables!$A$1:$U$200,MATCH(UPPER(E65),Cables!$B$1:$B$200,0),21)*0.25&gt;R65,Y65+2,Y65+4))))))</f>
        <v/>
      </c>
      <c r="AB65" s="19" t="e">
        <f>INDEX(Cables!$A$1:$N$200,MATCH(UPPER(E65),Cables!$B$1:$B$200,0),14)</f>
        <v>#N/A</v>
      </c>
      <c r="AC65" s="8" t="e">
        <f t="shared" si="3"/>
        <v>#VALUE!</v>
      </c>
      <c r="AD65" s="8" t="str">
        <f t="shared" si="4"/>
        <v/>
      </c>
      <c r="AE65" s="154">
        <f t="shared" si="5"/>
        <v>2</v>
      </c>
      <c r="AF65" s="8" t="str">
        <f t="shared" si="6"/>
        <v/>
      </c>
      <c r="AG65" s="8">
        <v>5.6699999999999998E-8</v>
      </c>
      <c r="AH65" s="20" t="str">
        <f>IF(ISNUMBER(INDEX(Cables!$A$1:$N$200,MATCH(UPPER(E65),Cables!$B$1:$B$200,0),5)/1000)=FALSE,"",INDEX(Cables!$A$1:$N$200,MATCH(UPPER(E65),Cables!$B$1:$B$200,0),5)/1000)</f>
        <v/>
      </c>
      <c r="AI65" s="20" t="e">
        <f>INDEX(Cables!$A$1:$N$200,MATCH(UPPER(E65),Cables!$B$1:$B$200,0),7)/1000</f>
        <v>#N/A</v>
      </c>
      <c r="AK65" s="8">
        <f t="shared" si="7"/>
        <v>273.16000000000003</v>
      </c>
      <c r="AL65" s="8"/>
      <c r="AM65" s="21" t="e">
        <f t="shared" si="1"/>
        <v>#VALUE!</v>
      </c>
      <c r="AN65" s="20" t="e">
        <f t="shared" si="10"/>
        <v>#N/A</v>
      </c>
      <c r="AO65" s="21" t="e">
        <f t="shared" si="8"/>
        <v>#VALUE!</v>
      </c>
      <c r="AT65" s="1" t="s">
        <v>128</v>
      </c>
    </row>
    <row r="66" spans="1:46" x14ac:dyDescent="0.2">
      <c r="A66" s="31"/>
      <c r="B66" s="32"/>
      <c r="C66" s="33"/>
      <c r="D66" s="34"/>
      <c r="E66" s="45"/>
      <c r="F66" s="35"/>
      <c r="G66" s="36"/>
      <c r="H66" s="83"/>
      <c r="I66" s="46"/>
      <c r="J66" s="84"/>
      <c r="K66" s="84"/>
      <c r="L66" s="84"/>
      <c r="M66" s="38"/>
      <c r="N66" s="145" t="str">
        <f t="shared" si="2"/>
        <v/>
      </c>
      <c r="O66" s="81"/>
      <c r="P66" s="41"/>
      <c r="Q66" s="41"/>
      <c r="R66" s="43" t="str">
        <f t="shared" si="9"/>
        <v/>
      </c>
      <c r="S66" s="31"/>
      <c r="T66" s="38"/>
      <c r="U66" s="41"/>
      <c r="V66" s="38"/>
      <c r="W66" s="38"/>
      <c r="Y66" s="146" t="str">
        <f t="shared" si="0"/>
        <v/>
      </c>
      <c r="Z66" s="146" t="str">
        <f>IF(Y66="","",(IF(INDEX(Cables!$A$1:$U$200,MATCH(UPPER(E66),Cables!$B$1:$B$200,0),21)="",Y66-2,(IF(INDEX(Cables!$A$1:$U$200,MATCH(UPPER(E66),Cables!$B$1:$B$200,0),21)*0.5&lt;R66,"Transit trop important",IF(INDEX(Cables!$A$1:$U$200,MATCH(UPPER(E66),Cables!$B$1:$B$200,0),21)*0.25&gt;R66,Y66-2,Y66-4))))))</f>
        <v/>
      </c>
      <c r="AA66" s="146" t="str">
        <f>IF(Y66="","",(IF(INDEX(Cables!$A$1:$U$200,MATCH(UPPER(E66),Cables!$B$1:$B$200,0),21)="",Y66+2,(IF(INDEX(Cables!$A$1:$U$200,MATCH(UPPER(E66),Cables!$B$1:$B$200,0),21)*0.5&lt;R66,"Transit trop important",IF(INDEX(Cables!$A$1:$U$200,MATCH(UPPER(E66),Cables!$B$1:$B$200,0),21)*0.25&gt;R66,Y66+2,Y66+4))))))</f>
        <v/>
      </c>
      <c r="AB66" s="19" t="e">
        <f>INDEX(Cables!$A$1:$N$200,MATCH(UPPER(E66),Cables!$B$1:$B$200,0),14)</f>
        <v>#N/A</v>
      </c>
      <c r="AC66" s="8" t="e">
        <f t="shared" si="3"/>
        <v>#VALUE!</v>
      </c>
      <c r="AD66" s="8" t="str">
        <f t="shared" si="4"/>
        <v/>
      </c>
      <c r="AE66" s="154">
        <f t="shared" si="5"/>
        <v>2</v>
      </c>
      <c r="AF66" s="8" t="str">
        <f t="shared" si="6"/>
        <v/>
      </c>
      <c r="AG66" s="8">
        <v>5.6699999999999998E-8</v>
      </c>
      <c r="AH66" s="20" t="str">
        <f>IF(ISNUMBER(INDEX(Cables!$A$1:$N$200,MATCH(UPPER(E66),Cables!$B$1:$B$200,0),5)/1000)=FALSE,"",INDEX(Cables!$A$1:$N$200,MATCH(UPPER(E66),Cables!$B$1:$B$200,0),5)/1000)</f>
        <v/>
      </c>
      <c r="AI66" s="20" t="e">
        <f>INDEX(Cables!$A$1:$N$200,MATCH(UPPER(E66),Cables!$B$1:$B$200,0),7)/1000</f>
        <v>#N/A</v>
      </c>
      <c r="AK66" s="8">
        <f t="shared" si="7"/>
        <v>273.16000000000003</v>
      </c>
      <c r="AL66" s="8"/>
      <c r="AM66" s="21" t="e">
        <f t="shared" si="1"/>
        <v>#VALUE!</v>
      </c>
      <c r="AN66" s="20" t="e">
        <f t="shared" si="10"/>
        <v>#N/A</v>
      </c>
      <c r="AO66" s="21" t="e">
        <f t="shared" si="8"/>
        <v>#VALUE!</v>
      </c>
      <c r="AT66" s="1" t="s">
        <v>129</v>
      </c>
    </row>
    <row r="67" spans="1:46" x14ac:dyDescent="0.2">
      <c r="A67" s="31"/>
      <c r="B67" s="32"/>
      <c r="C67" s="33"/>
      <c r="D67" s="34"/>
      <c r="E67" s="45"/>
      <c r="F67" s="35"/>
      <c r="G67" s="36"/>
      <c r="H67" s="83"/>
      <c r="I67" s="46"/>
      <c r="J67" s="84"/>
      <c r="K67" s="84"/>
      <c r="L67" s="84"/>
      <c r="M67" s="38"/>
      <c r="N67" s="145" t="str">
        <f t="shared" si="2"/>
        <v/>
      </c>
      <c r="O67" s="81"/>
      <c r="P67" s="41"/>
      <c r="Q67" s="41"/>
      <c r="R67" s="43" t="str">
        <f t="shared" si="9"/>
        <v/>
      </c>
      <c r="S67" s="31"/>
      <c r="T67" s="38"/>
      <c r="U67" s="41"/>
      <c r="V67" s="38"/>
      <c r="W67" s="38"/>
      <c r="Y67" s="146" t="str">
        <f t="shared" si="0"/>
        <v/>
      </c>
      <c r="Z67" s="146" t="str">
        <f>IF(Y67="","",(IF(INDEX(Cables!$A$1:$U$200,MATCH(UPPER(E67),Cables!$B$1:$B$200,0),21)="",Y67-2,(IF(INDEX(Cables!$A$1:$U$200,MATCH(UPPER(E67),Cables!$B$1:$B$200,0),21)*0.5&lt;R67,"Transit trop important",IF(INDEX(Cables!$A$1:$U$200,MATCH(UPPER(E67),Cables!$B$1:$B$200,0),21)*0.25&gt;R67,Y67-2,Y67-4))))))</f>
        <v/>
      </c>
      <c r="AA67" s="146" t="str">
        <f>IF(Y67="","",(IF(INDEX(Cables!$A$1:$U$200,MATCH(UPPER(E67),Cables!$B$1:$B$200,0),21)="",Y67+2,(IF(INDEX(Cables!$A$1:$U$200,MATCH(UPPER(E67),Cables!$B$1:$B$200,0),21)*0.5&lt;R67,"Transit trop important",IF(INDEX(Cables!$A$1:$U$200,MATCH(UPPER(E67),Cables!$B$1:$B$200,0),21)*0.25&gt;R67,Y67+2,Y67+4))))))</f>
        <v/>
      </c>
      <c r="AB67" s="19" t="e">
        <f>INDEX(Cables!$A$1:$N$200,MATCH(UPPER(E67),Cables!$B$1:$B$200,0),14)</f>
        <v>#N/A</v>
      </c>
      <c r="AC67" s="8" t="e">
        <f t="shared" si="3"/>
        <v>#VALUE!</v>
      </c>
      <c r="AD67" s="8" t="str">
        <f t="shared" si="4"/>
        <v/>
      </c>
      <c r="AE67" s="154">
        <f t="shared" si="5"/>
        <v>2</v>
      </c>
      <c r="AF67" s="8" t="str">
        <f t="shared" si="6"/>
        <v/>
      </c>
      <c r="AG67" s="8">
        <v>5.6699999999999998E-8</v>
      </c>
      <c r="AH67" s="20" t="str">
        <f>IF(ISNUMBER(INDEX(Cables!$A$1:$N$200,MATCH(UPPER(E67),Cables!$B$1:$B$200,0),5)/1000)=FALSE,"",INDEX(Cables!$A$1:$N$200,MATCH(UPPER(E67),Cables!$B$1:$B$200,0),5)/1000)</f>
        <v/>
      </c>
      <c r="AI67" s="20" t="e">
        <f>INDEX(Cables!$A$1:$N$200,MATCH(UPPER(E67),Cables!$B$1:$B$200,0),7)/1000</f>
        <v>#N/A</v>
      </c>
      <c r="AK67" s="8">
        <f t="shared" si="7"/>
        <v>273.16000000000003</v>
      </c>
      <c r="AL67" s="8"/>
      <c r="AM67" s="21" t="e">
        <f t="shared" si="1"/>
        <v>#VALUE!</v>
      </c>
      <c r="AN67" s="20" t="e">
        <f t="shared" si="10"/>
        <v>#N/A</v>
      </c>
      <c r="AO67" s="21" t="e">
        <f t="shared" si="8"/>
        <v>#VALUE!</v>
      </c>
      <c r="AT67" s="1" t="s">
        <v>130</v>
      </c>
    </row>
    <row r="68" spans="1:46" x14ac:dyDescent="0.2">
      <c r="A68" s="31"/>
      <c r="B68" s="32"/>
      <c r="C68" s="33"/>
      <c r="D68" s="34"/>
      <c r="E68" s="45"/>
      <c r="F68" s="35"/>
      <c r="G68" s="36"/>
      <c r="H68" s="83"/>
      <c r="I68" s="46"/>
      <c r="J68" s="84"/>
      <c r="K68" s="84"/>
      <c r="L68" s="84"/>
      <c r="M68" s="38"/>
      <c r="N68" s="145" t="str">
        <f t="shared" si="2"/>
        <v/>
      </c>
      <c r="O68" s="81"/>
      <c r="P68" s="41"/>
      <c r="Q68" s="41"/>
      <c r="R68" s="43" t="str">
        <f t="shared" si="9"/>
        <v/>
      </c>
      <c r="S68" s="31"/>
      <c r="T68" s="38"/>
      <c r="U68" s="41"/>
      <c r="V68" s="38"/>
      <c r="W68" s="38"/>
      <c r="Y68" s="146" t="str">
        <f t="shared" si="0"/>
        <v/>
      </c>
      <c r="Z68" s="146" t="str">
        <f>IF(Y68="","",(IF(INDEX(Cables!$A$1:$U$200,MATCH(UPPER(E68),Cables!$B$1:$B$200,0),21)="",Y68-2,(IF(INDEX(Cables!$A$1:$U$200,MATCH(UPPER(E68),Cables!$B$1:$B$200,0),21)*0.5&lt;R68,"Transit trop important",IF(INDEX(Cables!$A$1:$U$200,MATCH(UPPER(E68),Cables!$B$1:$B$200,0),21)*0.25&gt;R68,Y68-2,Y68-4))))))</f>
        <v/>
      </c>
      <c r="AA68" s="146" t="str">
        <f>IF(Y68="","",(IF(INDEX(Cables!$A$1:$U$200,MATCH(UPPER(E68),Cables!$B$1:$B$200,0),21)="",Y68+2,(IF(INDEX(Cables!$A$1:$U$200,MATCH(UPPER(E68),Cables!$B$1:$B$200,0),21)*0.5&lt;R68,"Transit trop important",IF(INDEX(Cables!$A$1:$U$200,MATCH(UPPER(E68),Cables!$B$1:$B$200,0),21)*0.25&gt;R68,Y68+2,Y68+4))))))</f>
        <v/>
      </c>
      <c r="AB68" s="19" t="e">
        <f>INDEX(Cables!$A$1:$N$200,MATCH(UPPER(E68),Cables!$B$1:$B$200,0),14)</f>
        <v>#N/A</v>
      </c>
      <c r="AC68" s="8" t="e">
        <f t="shared" si="3"/>
        <v>#VALUE!</v>
      </c>
      <c r="AD68" s="8" t="str">
        <f t="shared" si="4"/>
        <v/>
      </c>
      <c r="AE68" s="154">
        <f t="shared" si="5"/>
        <v>2</v>
      </c>
      <c r="AF68" s="8" t="str">
        <f t="shared" si="6"/>
        <v/>
      </c>
      <c r="AG68" s="8">
        <v>5.6699999999999998E-8</v>
      </c>
      <c r="AH68" s="20" t="str">
        <f>IF(ISNUMBER(INDEX(Cables!$A$1:$N$200,MATCH(UPPER(E68),Cables!$B$1:$B$200,0),5)/1000)=FALSE,"",INDEX(Cables!$A$1:$N$200,MATCH(UPPER(E68),Cables!$B$1:$B$200,0),5)/1000)</f>
        <v/>
      </c>
      <c r="AI68" s="20" t="e">
        <f>INDEX(Cables!$A$1:$N$200,MATCH(UPPER(E68),Cables!$B$1:$B$200,0),7)/1000</f>
        <v>#N/A</v>
      </c>
      <c r="AK68" s="8">
        <f t="shared" si="7"/>
        <v>273.16000000000003</v>
      </c>
      <c r="AL68" s="8"/>
      <c r="AM68" s="21" t="e">
        <f t="shared" si="1"/>
        <v>#VALUE!</v>
      </c>
      <c r="AN68" s="20" t="e">
        <f t="shared" si="10"/>
        <v>#N/A</v>
      </c>
      <c r="AO68" s="21" t="e">
        <f t="shared" si="8"/>
        <v>#VALUE!</v>
      </c>
      <c r="AT68" s="1" t="s">
        <v>131</v>
      </c>
    </row>
    <row r="69" spans="1:46" x14ac:dyDescent="0.2">
      <c r="A69" s="31"/>
      <c r="B69" s="32"/>
      <c r="C69" s="33"/>
      <c r="D69" s="34"/>
      <c r="E69" s="45"/>
      <c r="F69" s="35"/>
      <c r="G69" s="36"/>
      <c r="H69" s="83"/>
      <c r="I69" s="46"/>
      <c r="J69" s="84"/>
      <c r="K69" s="84"/>
      <c r="L69" s="84"/>
      <c r="M69" s="38"/>
      <c r="N69" s="145" t="str">
        <f t="shared" si="2"/>
        <v/>
      </c>
      <c r="O69" s="81"/>
      <c r="P69" s="41"/>
      <c r="Q69" s="41"/>
      <c r="R69" s="43" t="str">
        <f t="shared" si="9"/>
        <v/>
      </c>
      <c r="S69" s="31"/>
      <c r="T69" s="38"/>
      <c r="U69" s="41"/>
      <c r="V69" s="38"/>
      <c r="W69" s="38"/>
      <c r="Y69" s="146" t="str">
        <f t="shared" si="0"/>
        <v/>
      </c>
      <c r="Z69" s="146" t="str">
        <f>IF(Y69="","",(IF(INDEX(Cables!$A$1:$U$200,MATCH(UPPER(E69),Cables!$B$1:$B$200,0),21)="",Y69-2,(IF(INDEX(Cables!$A$1:$U$200,MATCH(UPPER(E69),Cables!$B$1:$B$200,0),21)*0.5&lt;R69,"Transit trop important",IF(INDEX(Cables!$A$1:$U$200,MATCH(UPPER(E69),Cables!$B$1:$B$200,0),21)*0.25&gt;R69,Y69-2,Y69-4))))))</f>
        <v/>
      </c>
      <c r="AA69" s="146" t="str">
        <f>IF(Y69="","",(IF(INDEX(Cables!$A$1:$U$200,MATCH(UPPER(E69),Cables!$B$1:$B$200,0),21)="",Y69+2,(IF(INDEX(Cables!$A$1:$U$200,MATCH(UPPER(E69),Cables!$B$1:$B$200,0),21)*0.5&lt;R69,"Transit trop important",IF(INDEX(Cables!$A$1:$U$200,MATCH(UPPER(E69),Cables!$B$1:$B$200,0),21)*0.25&gt;R69,Y69+2,Y69+4))))))</f>
        <v/>
      </c>
      <c r="AB69" s="19" t="e">
        <f>INDEX(Cables!$A$1:$N$200,MATCH(UPPER(E69),Cables!$B$1:$B$200,0),14)</f>
        <v>#N/A</v>
      </c>
      <c r="AC69" s="8" t="e">
        <f t="shared" si="3"/>
        <v>#VALUE!</v>
      </c>
      <c r="AD69" s="8" t="str">
        <f t="shared" si="4"/>
        <v/>
      </c>
      <c r="AE69" s="154">
        <f t="shared" si="5"/>
        <v>2</v>
      </c>
      <c r="AF69" s="8" t="str">
        <f t="shared" si="6"/>
        <v/>
      </c>
      <c r="AG69" s="8">
        <v>5.6699999999999998E-8</v>
      </c>
      <c r="AH69" s="20" t="str">
        <f>IF(ISNUMBER(INDEX(Cables!$A$1:$N$200,MATCH(UPPER(E69),Cables!$B$1:$B$200,0),5)/1000)=FALSE,"",INDEX(Cables!$A$1:$N$200,MATCH(UPPER(E69),Cables!$B$1:$B$200,0),5)/1000)</f>
        <v/>
      </c>
      <c r="AI69" s="20" t="e">
        <f>INDEX(Cables!$A$1:$N$200,MATCH(UPPER(E69),Cables!$B$1:$B$200,0),7)/1000</f>
        <v>#N/A</v>
      </c>
      <c r="AK69" s="8">
        <f t="shared" si="7"/>
        <v>273.16000000000003</v>
      </c>
      <c r="AL69" s="8"/>
      <c r="AM69" s="21" t="e">
        <f t="shared" si="1"/>
        <v>#VALUE!</v>
      </c>
      <c r="AN69" s="20" t="e">
        <f t="shared" si="10"/>
        <v>#N/A</v>
      </c>
      <c r="AO69" s="21" t="e">
        <f t="shared" si="8"/>
        <v>#VALUE!</v>
      </c>
      <c r="AT69" s="1" t="s">
        <v>132</v>
      </c>
    </row>
    <row r="70" spans="1:46" x14ac:dyDescent="0.2">
      <c r="A70" s="31"/>
      <c r="B70" s="32"/>
      <c r="C70" s="33"/>
      <c r="D70" s="34"/>
      <c r="E70" s="45"/>
      <c r="F70" s="35"/>
      <c r="G70" s="36"/>
      <c r="H70" s="83"/>
      <c r="I70" s="46"/>
      <c r="J70" s="84"/>
      <c r="K70" s="84"/>
      <c r="L70" s="84"/>
      <c r="M70" s="38"/>
      <c r="N70" s="145" t="str">
        <f t="shared" si="2"/>
        <v/>
      </c>
      <c r="O70" s="81"/>
      <c r="P70" s="41"/>
      <c r="Q70" s="41"/>
      <c r="R70" s="43" t="str">
        <f t="shared" si="9"/>
        <v/>
      </c>
      <c r="S70" s="31"/>
      <c r="T70" s="38"/>
      <c r="U70" s="41"/>
      <c r="V70" s="38"/>
      <c r="W70" s="38"/>
      <c r="Y70" s="146" t="str">
        <f t="shared" si="0"/>
        <v/>
      </c>
      <c r="Z70" s="146" t="str">
        <f>IF(Y70="","",(IF(INDEX(Cables!$A$1:$U$200,MATCH(UPPER(E70),Cables!$B$1:$B$200,0),21)="",Y70-2,(IF(INDEX(Cables!$A$1:$U$200,MATCH(UPPER(E70),Cables!$B$1:$B$200,0),21)*0.5&lt;R70,"Transit trop important",IF(INDEX(Cables!$A$1:$U$200,MATCH(UPPER(E70),Cables!$B$1:$B$200,0),21)*0.25&gt;R70,Y70-2,Y70-4))))))</f>
        <v/>
      </c>
      <c r="AA70" s="146" t="str">
        <f>IF(Y70="","",(IF(INDEX(Cables!$A$1:$U$200,MATCH(UPPER(E70),Cables!$B$1:$B$200,0),21)="",Y70+2,(IF(INDEX(Cables!$A$1:$U$200,MATCH(UPPER(E70),Cables!$B$1:$B$200,0),21)*0.5&lt;R70,"Transit trop important",IF(INDEX(Cables!$A$1:$U$200,MATCH(UPPER(E70),Cables!$B$1:$B$200,0),21)*0.25&gt;R70,Y70+2,Y70+4))))))</f>
        <v/>
      </c>
      <c r="AB70" s="19" t="e">
        <f>INDEX(Cables!$A$1:$N$200,MATCH(UPPER(E70),Cables!$B$1:$B$200,0),14)</f>
        <v>#N/A</v>
      </c>
      <c r="AC70" s="8" t="e">
        <f t="shared" si="3"/>
        <v>#VALUE!</v>
      </c>
      <c r="AD70" s="8" t="str">
        <f t="shared" si="4"/>
        <v/>
      </c>
      <c r="AE70" s="154">
        <f t="shared" si="5"/>
        <v>2</v>
      </c>
      <c r="AF70" s="8" t="str">
        <f t="shared" si="6"/>
        <v/>
      </c>
      <c r="AG70" s="8">
        <v>5.6699999999999998E-8</v>
      </c>
      <c r="AH70" s="20" t="str">
        <f>IF(ISNUMBER(INDEX(Cables!$A$1:$N$200,MATCH(UPPER(E70),Cables!$B$1:$B$200,0),5)/1000)=FALSE,"",INDEX(Cables!$A$1:$N$200,MATCH(UPPER(E70),Cables!$B$1:$B$200,0),5)/1000)</f>
        <v/>
      </c>
      <c r="AI70" s="20" t="e">
        <f>INDEX(Cables!$A$1:$N$200,MATCH(UPPER(E70),Cables!$B$1:$B$200,0),7)/1000</f>
        <v>#N/A</v>
      </c>
      <c r="AK70" s="8">
        <f t="shared" si="7"/>
        <v>273.16000000000003</v>
      </c>
      <c r="AL70" s="8"/>
      <c r="AM70" s="21" t="e">
        <f t="shared" si="1"/>
        <v>#VALUE!</v>
      </c>
      <c r="AN70" s="20" t="e">
        <f t="shared" si="10"/>
        <v>#N/A</v>
      </c>
      <c r="AO70" s="21" t="e">
        <f t="shared" si="8"/>
        <v>#VALUE!</v>
      </c>
      <c r="AT70" s="1" t="s">
        <v>133</v>
      </c>
    </row>
    <row r="71" spans="1:46" x14ac:dyDescent="0.2">
      <c r="A71" s="31"/>
      <c r="B71" s="32"/>
      <c r="C71" s="33"/>
      <c r="D71" s="34"/>
      <c r="E71" s="45"/>
      <c r="F71" s="35"/>
      <c r="G71" s="36"/>
      <c r="H71" s="83"/>
      <c r="I71" s="46"/>
      <c r="J71" s="31"/>
      <c r="K71" s="84"/>
      <c r="L71" s="31"/>
      <c r="M71" s="38"/>
      <c r="N71" s="145" t="str">
        <f t="shared" si="2"/>
        <v/>
      </c>
      <c r="O71" s="81"/>
      <c r="P71" s="41"/>
      <c r="Q71" s="41"/>
      <c r="R71" s="43" t="str">
        <f t="shared" si="9"/>
        <v/>
      </c>
      <c r="S71" s="31"/>
      <c r="T71" s="38"/>
      <c r="U71" s="41"/>
      <c r="V71" s="38"/>
      <c r="W71" s="38"/>
      <c r="Y71" s="146" t="str">
        <f t="shared" si="0"/>
        <v/>
      </c>
      <c r="Z71" s="146" t="str">
        <f>IF(Y71="","",(IF(INDEX(Cables!$A$1:$U$200,MATCH(UPPER(E71),Cables!$B$1:$B$200,0),21)="",Y71-2,(IF(INDEX(Cables!$A$1:$U$200,MATCH(UPPER(E71),Cables!$B$1:$B$200,0),21)*0.5&lt;R71,"Transit trop important",IF(INDEX(Cables!$A$1:$U$200,MATCH(UPPER(E71),Cables!$B$1:$B$200,0),21)*0.25&gt;R71,Y71-2,Y71-4))))))</f>
        <v/>
      </c>
      <c r="AA71" s="146" t="str">
        <f>IF(Y71="","",(IF(INDEX(Cables!$A$1:$U$200,MATCH(UPPER(E71),Cables!$B$1:$B$200,0),21)="",Y71+2,(IF(INDEX(Cables!$A$1:$U$200,MATCH(UPPER(E71),Cables!$B$1:$B$200,0),21)*0.5&lt;R71,"Transit trop important",IF(INDEX(Cables!$A$1:$U$200,MATCH(UPPER(E71),Cables!$B$1:$B$200,0),21)*0.25&gt;R71,Y71+2,Y71+4))))))</f>
        <v/>
      </c>
      <c r="AB71" s="19" t="e">
        <f>INDEX(Cables!$A$1:$N$200,MATCH(UPPER(E71),Cables!$B$1:$B$200,0),14)</f>
        <v>#N/A</v>
      </c>
      <c r="AC71" s="8" t="e">
        <f t="shared" si="3"/>
        <v>#VALUE!</v>
      </c>
      <c r="AD71" s="8" t="str">
        <f t="shared" si="4"/>
        <v/>
      </c>
      <c r="AE71" s="154">
        <f t="shared" si="5"/>
        <v>2</v>
      </c>
      <c r="AF71" s="8" t="str">
        <f t="shared" si="6"/>
        <v/>
      </c>
      <c r="AG71" s="8">
        <v>5.6699999999999998E-8</v>
      </c>
      <c r="AH71" s="20" t="str">
        <f>IF(ISNUMBER(INDEX(Cables!$A$1:$N$200,MATCH(UPPER(E71),Cables!$B$1:$B$200,0),5)/1000)=FALSE,"",INDEX(Cables!$A$1:$N$200,MATCH(UPPER(E71),Cables!$B$1:$B$200,0),5)/1000)</f>
        <v/>
      </c>
      <c r="AI71" s="20" t="e">
        <f>INDEX(Cables!$A$1:$N$200,MATCH(UPPER(E71),Cables!$B$1:$B$200,0),7)/1000</f>
        <v>#N/A</v>
      </c>
      <c r="AK71" s="8">
        <f t="shared" si="7"/>
        <v>273.16000000000003</v>
      </c>
      <c r="AL71" s="8"/>
      <c r="AM71" s="21" t="e">
        <f t="shared" si="1"/>
        <v>#VALUE!</v>
      </c>
      <c r="AN71" s="20" t="e">
        <f t="shared" si="10"/>
        <v>#N/A</v>
      </c>
      <c r="AO71" s="21" t="e">
        <f t="shared" si="8"/>
        <v>#VALUE!</v>
      </c>
      <c r="AT71" s="1" t="s">
        <v>134</v>
      </c>
    </row>
    <row r="72" spans="1:46" x14ac:dyDescent="0.2">
      <c r="A72" s="31"/>
      <c r="B72" s="32"/>
      <c r="C72" s="33"/>
      <c r="D72" s="34"/>
      <c r="E72" s="45"/>
      <c r="F72" s="35"/>
      <c r="G72" s="36"/>
      <c r="H72" s="83"/>
      <c r="I72" s="46"/>
      <c r="J72" s="31"/>
      <c r="K72" s="84"/>
      <c r="L72" s="31"/>
      <c r="M72" s="38"/>
      <c r="N72" s="145" t="str">
        <f t="shared" si="2"/>
        <v/>
      </c>
      <c r="O72" s="81"/>
      <c r="P72" s="41"/>
      <c r="Q72" s="41"/>
      <c r="R72" s="43" t="str">
        <f t="shared" si="9"/>
        <v/>
      </c>
      <c r="S72" s="31"/>
      <c r="T72" s="38"/>
      <c r="U72" s="41"/>
      <c r="V72" s="38"/>
      <c r="W72" s="38"/>
      <c r="Y72" s="146" t="str">
        <f t="shared" si="0"/>
        <v/>
      </c>
      <c r="Z72" s="146" t="str">
        <f>IF(Y72="","",(IF(INDEX(Cables!$A$1:$U$200,MATCH(UPPER(E72),Cables!$B$1:$B$200,0),21)="",Y72-2,(IF(INDEX(Cables!$A$1:$U$200,MATCH(UPPER(E72),Cables!$B$1:$B$200,0),21)*0.5&lt;R72,"Transit trop important",IF(INDEX(Cables!$A$1:$U$200,MATCH(UPPER(E72),Cables!$B$1:$B$200,0),21)*0.25&gt;R72,Y72-2,Y72-4))))))</f>
        <v/>
      </c>
      <c r="AA72" s="146" t="str">
        <f>IF(Y72="","",(IF(INDEX(Cables!$A$1:$U$200,MATCH(UPPER(E72),Cables!$B$1:$B$200,0),21)="",Y72+2,(IF(INDEX(Cables!$A$1:$U$200,MATCH(UPPER(E72),Cables!$B$1:$B$200,0),21)*0.5&lt;R72,"Transit trop important",IF(INDEX(Cables!$A$1:$U$200,MATCH(UPPER(E72),Cables!$B$1:$B$200,0),21)*0.25&gt;R72,Y72+2,Y72+4))))))</f>
        <v/>
      </c>
      <c r="AB72" s="19" t="e">
        <f>INDEX(Cables!$A$1:$N$200,MATCH(UPPER(E72),Cables!$B$1:$B$200,0),14)</f>
        <v>#N/A</v>
      </c>
      <c r="AC72" s="8" t="e">
        <f t="shared" si="3"/>
        <v>#VALUE!</v>
      </c>
      <c r="AD72" s="8" t="str">
        <f t="shared" si="4"/>
        <v/>
      </c>
      <c r="AE72" s="154">
        <f t="shared" si="5"/>
        <v>2</v>
      </c>
      <c r="AF72" s="8" t="str">
        <f t="shared" si="6"/>
        <v/>
      </c>
      <c r="AG72" s="8">
        <v>5.6699999999999998E-8</v>
      </c>
      <c r="AH72" s="20" t="str">
        <f>IF(ISNUMBER(INDEX(Cables!$A$1:$N$200,MATCH(UPPER(E72),Cables!$B$1:$B$200,0),5)/1000)=FALSE,"",INDEX(Cables!$A$1:$N$200,MATCH(UPPER(E72),Cables!$B$1:$B$200,0),5)/1000)</f>
        <v/>
      </c>
      <c r="AI72" s="20" t="e">
        <f>INDEX(Cables!$A$1:$N$200,MATCH(UPPER(E72),Cables!$B$1:$B$200,0),7)/1000</f>
        <v>#N/A</v>
      </c>
      <c r="AK72" s="8">
        <f t="shared" si="7"/>
        <v>273.16000000000003</v>
      </c>
      <c r="AL72" s="8"/>
      <c r="AM72" s="21" t="e">
        <f t="shared" si="1"/>
        <v>#VALUE!</v>
      </c>
      <c r="AN72" s="20" t="e">
        <f t="shared" si="10"/>
        <v>#N/A</v>
      </c>
      <c r="AO72" s="21" t="e">
        <f t="shared" si="8"/>
        <v>#VALUE!</v>
      </c>
      <c r="AT72" s="1" t="s">
        <v>135</v>
      </c>
    </row>
    <row r="73" spans="1:46" x14ac:dyDescent="0.2">
      <c r="A73" s="31"/>
      <c r="B73" s="32"/>
      <c r="C73" s="33"/>
      <c r="D73" s="34"/>
      <c r="E73" s="45"/>
      <c r="F73" s="35"/>
      <c r="G73" s="36"/>
      <c r="H73" s="83"/>
      <c r="I73" s="46"/>
      <c r="J73" s="31"/>
      <c r="K73" s="84"/>
      <c r="L73" s="31"/>
      <c r="M73" s="38"/>
      <c r="N73" s="145" t="str">
        <f t="shared" si="2"/>
        <v/>
      </c>
      <c r="O73" s="81"/>
      <c r="P73" s="41"/>
      <c r="Q73" s="41"/>
      <c r="R73" s="43" t="str">
        <f t="shared" si="9"/>
        <v/>
      </c>
      <c r="S73" s="31"/>
      <c r="T73" s="38"/>
      <c r="U73" s="41"/>
      <c r="V73" s="38"/>
      <c r="W73" s="38"/>
      <c r="Y73" s="146" t="str">
        <f t="shared" si="0"/>
        <v/>
      </c>
      <c r="Z73" s="146" t="str">
        <f>IF(Y73="","",(IF(INDEX(Cables!$A$1:$U$200,MATCH(UPPER(E73),Cables!$B$1:$B$200,0),21)="",Y73-2,(IF(INDEX(Cables!$A$1:$U$200,MATCH(UPPER(E73),Cables!$B$1:$B$200,0),21)*0.5&lt;R73,"Transit trop important",IF(INDEX(Cables!$A$1:$U$200,MATCH(UPPER(E73),Cables!$B$1:$B$200,0),21)*0.25&gt;R73,Y73-2,Y73-4))))))</f>
        <v/>
      </c>
      <c r="AA73" s="146" t="str">
        <f>IF(Y73="","",(IF(INDEX(Cables!$A$1:$U$200,MATCH(UPPER(E73),Cables!$B$1:$B$200,0),21)="",Y73+2,(IF(INDEX(Cables!$A$1:$U$200,MATCH(UPPER(E73),Cables!$B$1:$B$200,0),21)*0.5&lt;R73,"Transit trop important",IF(INDEX(Cables!$A$1:$U$200,MATCH(UPPER(E73),Cables!$B$1:$B$200,0),21)*0.25&gt;R73,Y73+2,Y73+4))))))</f>
        <v/>
      </c>
      <c r="AB73" s="19" t="e">
        <f>INDEX(Cables!$A$1:$N$200,MATCH(UPPER(E73),Cables!$B$1:$B$200,0),14)</f>
        <v>#N/A</v>
      </c>
      <c r="AC73" s="8" t="e">
        <f t="shared" si="3"/>
        <v>#VALUE!</v>
      </c>
      <c r="AD73" s="8" t="str">
        <f t="shared" si="4"/>
        <v/>
      </c>
      <c r="AE73" s="154">
        <f t="shared" si="5"/>
        <v>2</v>
      </c>
      <c r="AF73" s="8" t="str">
        <f t="shared" si="6"/>
        <v/>
      </c>
      <c r="AG73" s="8">
        <v>5.6699999999999998E-8</v>
      </c>
      <c r="AH73" s="20" t="str">
        <f>IF(ISNUMBER(INDEX(Cables!$A$1:$N$200,MATCH(UPPER(E73),Cables!$B$1:$B$200,0),5)/1000)=FALSE,"",INDEX(Cables!$A$1:$N$200,MATCH(UPPER(E73),Cables!$B$1:$B$200,0),5)/1000)</f>
        <v/>
      </c>
      <c r="AI73" s="20" t="e">
        <f>INDEX(Cables!$A$1:$N$200,MATCH(UPPER(E73),Cables!$B$1:$B$200,0),7)/1000</f>
        <v>#N/A</v>
      </c>
      <c r="AK73" s="8">
        <f t="shared" si="7"/>
        <v>273.16000000000003</v>
      </c>
      <c r="AL73" s="8"/>
      <c r="AM73" s="21" t="e">
        <f t="shared" si="1"/>
        <v>#VALUE!</v>
      </c>
      <c r="AN73" s="20" t="e">
        <f t="shared" si="10"/>
        <v>#N/A</v>
      </c>
      <c r="AO73" s="21" t="e">
        <f t="shared" si="8"/>
        <v>#VALUE!</v>
      </c>
      <c r="AT73" s="1" t="s">
        <v>136</v>
      </c>
    </row>
    <row r="74" spans="1:46" x14ac:dyDescent="0.2">
      <c r="A74" s="31"/>
      <c r="B74" s="32"/>
      <c r="C74" s="33"/>
      <c r="D74" s="34"/>
      <c r="E74" s="45"/>
      <c r="F74" s="35"/>
      <c r="G74" s="36"/>
      <c r="H74" s="83"/>
      <c r="I74" s="46"/>
      <c r="J74" s="31"/>
      <c r="K74" s="84"/>
      <c r="L74" s="31"/>
      <c r="M74" s="38"/>
      <c r="N74" s="145" t="str">
        <f t="shared" si="2"/>
        <v/>
      </c>
      <c r="O74" s="81"/>
      <c r="P74" s="41"/>
      <c r="Q74" s="41"/>
      <c r="R74" s="43" t="str">
        <f t="shared" si="9"/>
        <v/>
      </c>
      <c r="S74" s="31"/>
      <c r="T74" s="38"/>
      <c r="U74" s="41"/>
      <c r="V74" s="38"/>
      <c r="W74" s="38"/>
      <c r="Y74" s="146" t="str">
        <f t="shared" ref="Y74:Y137" si="11">IF(R74&lt;&gt;0,IF(AL74&lt;&gt;"",AL74-273.16,""),S74)</f>
        <v/>
      </c>
      <c r="Z74" s="146" t="str">
        <f>IF(Y74="","",(IF(INDEX(Cables!$A$1:$U$200,MATCH(UPPER(E74),Cables!$B$1:$B$200,0),21)="",Y74-2,(IF(INDEX(Cables!$A$1:$U$200,MATCH(UPPER(E74),Cables!$B$1:$B$200,0),21)*0.5&lt;R74,"Transit trop important",IF(INDEX(Cables!$A$1:$U$200,MATCH(UPPER(E74),Cables!$B$1:$B$200,0),21)*0.25&gt;R74,Y74-2,Y74-4))))))</f>
        <v/>
      </c>
      <c r="AA74" s="146" t="str">
        <f>IF(Y74="","",(IF(INDEX(Cables!$A$1:$U$200,MATCH(UPPER(E74),Cables!$B$1:$B$200,0),21)="",Y74+2,(IF(INDEX(Cables!$A$1:$U$200,MATCH(UPPER(E74),Cables!$B$1:$B$200,0),21)*0.5&lt;R74,"Transit trop important",IF(INDEX(Cables!$A$1:$U$200,MATCH(UPPER(E74),Cables!$B$1:$B$200,0),21)*0.25&gt;R74,Y74+2,Y74+4))))))</f>
        <v/>
      </c>
      <c r="AB74" s="19" t="e">
        <f>INDEX(Cables!$A$1:$N$200,MATCH(UPPER(E74),Cables!$B$1:$B$200,0),14)</f>
        <v>#N/A</v>
      </c>
      <c r="AC74" s="8" t="e">
        <f t="shared" si="3"/>
        <v>#VALUE!</v>
      </c>
      <c r="AD74" s="8" t="str">
        <f t="shared" si="4"/>
        <v/>
      </c>
      <c r="AE74" s="154">
        <f t="shared" si="5"/>
        <v>2</v>
      </c>
      <c r="AF74" s="8" t="str">
        <f t="shared" si="6"/>
        <v/>
      </c>
      <c r="AG74" s="8">
        <v>5.6699999999999998E-8</v>
      </c>
      <c r="AH74" s="20" t="str">
        <f>IF(ISNUMBER(INDEX(Cables!$A$1:$N$200,MATCH(UPPER(E74),Cables!$B$1:$B$200,0),5)/1000)=FALSE,"",INDEX(Cables!$A$1:$N$200,MATCH(UPPER(E74),Cables!$B$1:$B$200,0),5)/1000)</f>
        <v/>
      </c>
      <c r="AI74" s="20" t="e">
        <f>INDEX(Cables!$A$1:$N$200,MATCH(UPPER(E74),Cables!$B$1:$B$200,0),7)/1000</f>
        <v>#N/A</v>
      </c>
      <c r="AK74" s="8">
        <f t="shared" si="7"/>
        <v>273.16000000000003</v>
      </c>
      <c r="AL74" s="8"/>
      <c r="AM74" s="21" t="e">
        <f t="shared" ref="AM74:AM137" si="12">R74^2*AH74*(1+AB74*(AL74-293.15))+AC74*AD74*AI74</f>
        <v>#VALUE!</v>
      </c>
      <c r="AN74" s="20" t="e">
        <f t="shared" si="10"/>
        <v>#N/A</v>
      </c>
      <c r="AO74" s="21" t="e">
        <f t="shared" si="8"/>
        <v>#VALUE!</v>
      </c>
      <c r="AT74" s="1" t="s">
        <v>137</v>
      </c>
    </row>
    <row r="75" spans="1:46" x14ac:dyDescent="0.2">
      <c r="A75" s="31"/>
      <c r="B75" s="32"/>
      <c r="C75" s="33"/>
      <c r="D75" s="34"/>
      <c r="E75" s="45"/>
      <c r="F75" s="35"/>
      <c r="G75" s="36"/>
      <c r="H75" s="83"/>
      <c r="I75" s="46"/>
      <c r="J75" s="31"/>
      <c r="K75" s="84"/>
      <c r="L75" s="31"/>
      <c r="M75" s="38"/>
      <c r="N75" s="145" t="str">
        <f t="shared" ref="N75:N138" si="13">IF(M75="PAPOTO","1.0%",IF(M75="Tangente","2.5%",""))</f>
        <v/>
      </c>
      <c r="O75" s="81"/>
      <c r="P75" s="41"/>
      <c r="Q75" s="41"/>
      <c r="R75" s="43" t="str">
        <f t="shared" ref="R75:R138" si="14">IF(S75&lt;&gt;"",IF(AH75="inconnu","!!!!",1000*(SQRT(P75^2+Q75^2))/(1.732*$O75))/F75,"")</f>
        <v/>
      </c>
      <c r="S75" s="31"/>
      <c r="T75" s="38"/>
      <c r="U75" s="41"/>
      <c r="V75" s="38"/>
      <c r="W75" s="38"/>
      <c r="Y75" s="146" t="str">
        <f t="shared" si="11"/>
        <v/>
      </c>
      <c r="Z75" s="146" t="str">
        <f>IF(Y75="","",(IF(INDEX(Cables!$A$1:$U$200,MATCH(UPPER(E75),Cables!$B$1:$B$200,0),21)="",Y75-2,(IF(INDEX(Cables!$A$1:$U$200,MATCH(UPPER(E75),Cables!$B$1:$B$200,0),21)*0.5&lt;R75,"Transit trop important",IF(INDEX(Cables!$A$1:$U$200,MATCH(UPPER(E75),Cables!$B$1:$B$200,0),21)*0.25&gt;R75,Y75-2,Y75-4))))))</f>
        <v/>
      </c>
      <c r="AA75" s="146" t="str">
        <f>IF(Y75="","",(IF(INDEX(Cables!$A$1:$U$200,MATCH(UPPER(E75),Cables!$B$1:$B$200,0),21)="",Y75+2,(IF(INDEX(Cables!$A$1:$U$200,MATCH(UPPER(E75),Cables!$B$1:$B$200,0),21)*0.5&lt;R75,"Transit trop important",IF(INDEX(Cables!$A$1:$U$200,MATCH(UPPER(E75),Cables!$B$1:$B$200,0),21)*0.25&gt;R75,Y75+2,Y75+4))))))</f>
        <v/>
      </c>
      <c r="AB75" s="19" t="e">
        <f>INDEX(Cables!$A$1:$N$200,MATCH(UPPER(E75),Cables!$B$1:$B$200,0),14)</f>
        <v>#N/A</v>
      </c>
      <c r="AC75" s="8" t="e">
        <f t="shared" ref="AC75:AC138" si="15">0.85*AF75</f>
        <v>#VALUE!</v>
      </c>
      <c r="AD75" s="8" t="str">
        <f t="shared" ref="AD75:AD138" si="16">IF(UPPER(T75)="CLAIR",400,IF(UPPER(T75)="COUVERT",200,""))</f>
        <v/>
      </c>
      <c r="AE75" s="154">
        <f t="shared" ref="AE75:AE138" si="17">IF(U75&lt;=2,2,U75)</f>
        <v>2</v>
      </c>
      <c r="AF75" s="8" t="str">
        <f t="shared" ref="AF75:AF138" si="18">IF(UPPER(W75)="NOIR",0.88,IF(UPPER(W75)="MAT",0.79,IF(UPPER(W75)="BRILLANT",0.55,"")))</f>
        <v/>
      </c>
      <c r="AG75" s="8">
        <v>5.6699999999999998E-8</v>
      </c>
      <c r="AH75" s="20" t="str">
        <f>IF(ISNUMBER(INDEX(Cables!$A$1:$N$200,MATCH(UPPER(E75),Cables!$B$1:$B$200,0),5)/1000)=FALSE,"",INDEX(Cables!$A$1:$N$200,MATCH(UPPER(E75),Cables!$B$1:$B$200,0),5)/1000)</f>
        <v/>
      </c>
      <c r="AI75" s="20" t="e">
        <f>INDEX(Cables!$A$1:$N$200,MATCH(UPPER(E75),Cables!$B$1:$B$200,0),7)/1000</f>
        <v>#N/A</v>
      </c>
      <c r="AK75" s="8">
        <f t="shared" ref="AK75:AK138" si="19">S75+273.16</f>
        <v>273.16000000000003</v>
      </c>
      <c r="AL75" s="8"/>
      <c r="AM75" s="21" t="e">
        <f t="shared" si="12"/>
        <v>#VALUE!</v>
      </c>
      <c r="AN75" s="20" t="e">
        <f t="shared" ref="AN75:AN138" si="20">8.55*(AL75-AK75)*(AE75*AI75)^0.448+AF75*AG75*PI()*AI75*(AL75^4-AK75^4)</f>
        <v>#N/A</v>
      </c>
      <c r="AO75" s="21" t="e">
        <f t="shared" ref="AO75:AO138" si="21">AM75-AN75</f>
        <v>#VALUE!</v>
      </c>
      <c r="AT75" s="1" t="s">
        <v>138</v>
      </c>
    </row>
    <row r="76" spans="1:46" x14ac:dyDescent="0.2">
      <c r="A76" s="31"/>
      <c r="B76" s="32"/>
      <c r="C76" s="33"/>
      <c r="D76" s="34"/>
      <c r="E76" s="45"/>
      <c r="F76" s="35"/>
      <c r="G76" s="36"/>
      <c r="H76" s="83"/>
      <c r="I76" s="46"/>
      <c r="J76" s="31"/>
      <c r="K76" s="84"/>
      <c r="L76" s="31"/>
      <c r="M76" s="38"/>
      <c r="N76" s="145" t="str">
        <f t="shared" si="13"/>
        <v/>
      </c>
      <c r="O76" s="81"/>
      <c r="P76" s="41"/>
      <c r="Q76" s="41"/>
      <c r="R76" s="43" t="str">
        <f t="shared" si="14"/>
        <v/>
      </c>
      <c r="S76" s="31"/>
      <c r="T76" s="38"/>
      <c r="U76" s="41"/>
      <c r="V76" s="38"/>
      <c r="W76" s="38"/>
      <c r="Y76" s="146" t="str">
        <f t="shared" si="11"/>
        <v/>
      </c>
      <c r="Z76" s="146" t="str">
        <f>IF(Y76="","",(IF(INDEX(Cables!$A$1:$U$200,MATCH(UPPER(E76),Cables!$B$1:$B$200,0),21)="",Y76-2,(IF(INDEX(Cables!$A$1:$U$200,MATCH(UPPER(E76),Cables!$B$1:$B$200,0),21)*0.5&lt;R76,"Transit trop important",IF(INDEX(Cables!$A$1:$U$200,MATCH(UPPER(E76),Cables!$B$1:$B$200,0),21)*0.25&gt;R76,Y76-2,Y76-4))))))</f>
        <v/>
      </c>
      <c r="AA76" s="146" t="str">
        <f>IF(Y76="","",(IF(INDEX(Cables!$A$1:$U$200,MATCH(UPPER(E76),Cables!$B$1:$B$200,0),21)="",Y76+2,(IF(INDEX(Cables!$A$1:$U$200,MATCH(UPPER(E76),Cables!$B$1:$B$200,0),21)*0.5&lt;R76,"Transit trop important",IF(INDEX(Cables!$A$1:$U$200,MATCH(UPPER(E76),Cables!$B$1:$B$200,0),21)*0.25&gt;R76,Y76+2,Y76+4))))))</f>
        <v/>
      </c>
      <c r="AB76" s="19" t="e">
        <f>INDEX(Cables!$A$1:$N$200,MATCH(UPPER(E76),Cables!$B$1:$B$200,0),14)</f>
        <v>#N/A</v>
      </c>
      <c r="AC76" s="8" t="e">
        <f t="shared" si="15"/>
        <v>#VALUE!</v>
      </c>
      <c r="AD76" s="8" t="str">
        <f t="shared" si="16"/>
        <v/>
      </c>
      <c r="AE76" s="154">
        <f t="shared" si="17"/>
        <v>2</v>
      </c>
      <c r="AF76" s="8" t="str">
        <f t="shared" si="18"/>
        <v/>
      </c>
      <c r="AG76" s="8">
        <v>5.6699999999999998E-8</v>
      </c>
      <c r="AH76" s="20" t="str">
        <f>IF(ISNUMBER(INDEX(Cables!$A$1:$N$200,MATCH(UPPER(E76),Cables!$B$1:$B$200,0),5)/1000)=FALSE,"",INDEX(Cables!$A$1:$N$200,MATCH(UPPER(E76),Cables!$B$1:$B$200,0),5)/1000)</f>
        <v/>
      </c>
      <c r="AI76" s="20" t="e">
        <f>INDEX(Cables!$A$1:$N$200,MATCH(UPPER(E76),Cables!$B$1:$B$200,0),7)/1000</f>
        <v>#N/A</v>
      </c>
      <c r="AK76" s="8">
        <f t="shared" si="19"/>
        <v>273.16000000000003</v>
      </c>
      <c r="AL76" s="8"/>
      <c r="AM76" s="21" t="e">
        <f t="shared" si="12"/>
        <v>#VALUE!</v>
      </c>
      <c r="AN76" s="20" t="e">
        <f t="shared" si="20"/>
        <v>#N/A</v>
      </c>
      <c r="AO76" s="21" t="e">
        <f t="shared" si="21"/>
        <v>#VALUE!</v>
      </c>
      <c r="AT76" s="1" t="s">
        <v>139</v>
      </c>
    </row>
    <row r="77" spans="1:46" x14ac:dyDescent="0.2">
      <c r="A77" s="31"/>
      <c r="B77" s="32"/>
      <c r="C77" s="33"/>
      <c r="D77" s="34"/>
      <c r="E77" s="45"/>
      <c r="F77" s="35"/>
      <c r="G77" s="36"/>
      <c r="H77" s="83"/>
      <c r="I77" s="46"/>
      <c r="J77" s="31"/>
      <c r="K77" s="31"/>
      <c r="L77" s="31"/>
      <c r="M77" s="38"/>
      <c r="N77" s="145" t="str">
        <f t="shared" si="13"/>
        <v/>
      </c>
      <c r="O77" s="81"/>
      <c r="P77" s="41"/>
      <c r="Q77" s="41"/>
      <c r="R77" s="43" t="str">
        <f t="shared" si="14"/>
        <v/>
      </c>
      <c r="S77" s="31"/>
      <c r="T77" s="38"/>
      <c r="U77" s="41"/>
      <c r="V77" s="38"/>
      <c r="W77" s="38"/>
      <c r="Y77" s="146" t="str">
        <f t="shared" si="11"/>
        <v/>
      </c>
      <c r="Z77" s="146" t="str">
        <f>IF(Y77="","",(IF(INDEX(Cables!$A$1:$U$200,MATCH(UPPER(E77),Cables!$B$1:$B$200,0),21)="",Y77-2,(IF(INDEX(Cables!$A$1:$U$200,MATCH(UPPER(E77),Cables!$B$1:$B$200,0),21)*0.5&lt;R77,"Transit trop important",IF(INDEX(Cables!$A$1:$U$200,MATCH(UPPER(E77),Cables!$B$1:$B$200,0),21)*0.25&gt;R77,Y77-2,Y77-4))))))</f>
        <v/>
      </c>
      <c r="AA77" s="146" t="str">
        <f>IF(Y77="","",(IF(INDEX(Cables!$A$1:$U$200,MATCH(UPPER(E77),Cables!$B$1:$B$200,0),21)="",Y77+2,(IF(INDEX(Cables!$A$1:$U$200,MATCH(UPPER(E77),Cables!$B$1:$B$200,0),21)*0.5&lt;R77,"Transit trop important",IF(INDEX(Cables!$A$1:$U$200,MATCH(UPPER(E77),Cables!$B$1:$B$200,0),21)*0.25&gt;R77,Y77+2,Y77+4))))))</f>
        <v/>
      </c>
      <c r="AB77" s="19" t="e">
        <f>INDEX(Cables!$A$1:$N$200,MATCH(UPPER(E77),Cables!$B$1:$B$200,0),14)</f>
        <v>#N/A</v>
      </c>
      <c r="AC77" s="8" t="e">
        <f t="shared" si="15"/>
        <v>#VALUE!</v>
      </c>
      <c r="AD77" s="8" t="str">
        <f t="shared" si="16"/>
        <v/>
      </c>
      <c r="AE77" s="154">
        <f t="shared" si="17"/>
        <v>2</v>
      </c>
      <c r="AF77" s="8" t="str">
        <f t="shared" si="18"/>
        <v/>
      </c>
      <c r="AG77" s="8">
        <v>5.6699999999999998E-8</v>
      </c>
      <c r="AH77" s="20" t="str">
        <f>IF(ISNUMBER(INDEX(Cables!$A$1:$N$200,MATCH(UPPER(E77),Cables!$B$1:$B$200,0),5)/1000)=FALSE,"",INDEX(Cables!$A$1:$N$200,MATCH(UPPER(E77),Cables!$B$1:$B$200,0),5)/1000)</f>
        <v/>
      </c>
      <c r="AI77" s="20" t="e">
        <f>INDEX(Cables!$A$1:$N$200,MATCH(UPPER(E77),Cables!$B$1:$B$200,0),7)/1000</f>
        <v>#N/A</v>
      </c>
      <c r="AK77" s="8">
        <f t="shared" si="19"/>
        <v>273.16000000000003</v>
      </c>
      <c r="AL77" s="8"/>
      <c r="AM77" s="21" t="e">
        <f t="shared" si="12"/>
        <v>#VALUE!</v>
      </c>
      <c r="AN77" s="20" t="e">
        <f t="shared" si="20"/>
        <v>#N/A</v>
      </c>
      <c r="AO77" s="21" t="e">
        <f t="shared" si="21"/>
        <v>#VALUE!</v>
      </c>
      <c r="AT77" s="1" t="s">
        <v>140</v>
      </c>
    </row>
    <row r="78" spans="1:46" x14ac:dyDescent="0.2">
      <c r="A78" s="31"/>
      <c r="B78" s="32"/>
      <c r="C78" s="33"/>
      <c r="D78" s="34"/>
      <c r="E78" s="45"/>
      <c r="F78" s="35"/>
      <c r="G78" s="36"/>
      <c r="H78" s="83"/>
      <c r="I78" s="46"/>
      <c r="J78" s="31"/>
      <c r="K78" s="31"/>
      <c r="L78" s="31"/>
      <c r="M78" s="38"/>
      <c r="N78" s="145" t="str">
        <f t="shared" si="13"/>
        <v/>
      </c>
      <c r="O78" s="81"/>
      <c r="P78" s="41"/>
      <c r="Q78" s="41"/>
      <c r="R78" s="43" t="str">
        <f t="shared" si="14"/>
        <v/>
      </c>
      <c r="S78" s="31"/>
      <c r="T78" s="38"/>
      <c r="U78" s="41"/>
      <c r="V78" s="38"/>
      <c r="W78" s="38"/>
      <c r="Y78" s="146" t="str">
        <f t="shared" si="11"/>
        <v/>
      </c>
      <c r="Z78" s="146" t="str">
        <f>IF(Y78="","",(IF(INDEX(Cables!$A$1:$U$200,MATCH(UPPER(E78),Cables!$B$1:$B$200,0),21)="",Y78-2,(IF(INDEX(Cables!$A$1:$U$200,MATCH(UPPER(E78),Cables!$B$1:$B$200,0),21)*0.5&lt;R78,"Transit trop important",IF(INDEX(Cables!$A$1:$U$200,MATCH(UPPER(E78),Cables!$B$1:$B$200,0),21)*0.25&gt;R78,Y78-2,Y78-4))))))</f>
        <v/>
      </c>
      <c r="AA78" s="146" t="str">
        <f>IF(Y78="","",(IF(INDEX(Cables!$A$1:$U$200,MATCH(UPPER(E78),Cables!$B$1:$B$200,0),21)="",Y78+2,(IF(INDEX(Cables!$A$1:$U$200,MATCH(UPPER(E78),Cables!$B$1:$B$200,0),21)*0.5&lt;R78,"Transit trop important",IF(INDEX(Cables!$A$1:$U$200,MATCH(UPPER(E78),Cables!$B$1:$B$200,0),21)*0.25&gt;R78,Y78+2,Y78+4))))))</f>
        <v/>
      </c>
      <c r="AB78" s="19" t="e">
        <f>INDEX(Cables!$A$1:$N$200,MATCH(UPPER(E78),Cables!$B$1:$B$200,0),14)</f>
        <v>#N/A</v>
      </c>
      <c r="AC78" s="8" t="e">
        <f t="shared" si="15"/>
        <v>#VALUE!</v>
      </c>
      <c r="AD78" s="8" t="str">
        <f t="shared" si="16"/>
        <v/>
      </c>
      <c r="AE78" s="154">
        <f t="shared" si="17"/>
        <v>2</v>
      </c>
      <c r="AF78" s="8" t="str">
        <f t="shared" si="18"/>
        <v/>
      </c>
      <c r="AG78" s="8">
        <v>5.6699999999999998E-8</v>
      </c>
      <c r="AH78" s="20" t="str">
        <f>IF(ISNUMBER(INDEX(Cables!$A$1:$N$200,MATCH(UPPER(E78),Cables!$B$1:$B$200,0),5)/1000)=FALSE,"",INDEX(Cables!$A$1:$N$200,MATCH(UPPER(E78),Cables!$B$1:$B$200,0),5)/1000)</f>
        <v/>
      </c>
      <c r="AI78" s="20" t="e">
        <f>INDEX(Cables!$A$1:$N$200,MATCH(UPPER(E78),Cables!$B$1:$B$200,0),7)/1000</f>
        <v>#N/A</v>
      </c>
      <c r="AK78" s="8">
        <f t="shared" si="19"/>
        <v>273.16000000000003</v>
      </c>
      <c r="AL78" s="8"/>
      <c r="AM78" s="21" t="e">
        <f t="shared" si="12"/>
        <v>#VALUE!</v>
      </c>
      <c r="AN78" s="20" t="e">
        <f t="shared" si="20"/>
        <v>#N/A</v>
      </c>
      <c r="AO78" s="21" t="e">
        <f t="shared" si="21"/>
        <v>#VALUE!</v>
      </c>
      <c r="AT78" s="1" t="s">
        <v>141</v>
      </c>
    </row>
    <row r="79" spans="1:46" x14ac:dyDescent="0.2">
      <c r="A79" s="31"/>
      <c r="B79" s="32"/>
      <c r="C79" s="33"/>
      <c r="D79" s="34"/>
      <c r="E79" s="45"/>
      <c r="F79" s="35"/>
      <c r="G79" s="36"/>
      <c r="H79" s="83"/>
      <c r="I79" s="46"/>
      <c r="J79" s="31"/>
      <c r="K79" s="31"/>
      <c r="L79" s="31"/>
      <c r="M79" s="38"/>
      <c r="N79" s="145" t="str">
        <f t="shared" si="13"/>
        <v/>
      </c>
      <c r="O79" s="81"/>
      <c r="P79" s="41"/>
      <c r="Q79" s="41"/>
      <c r="R79" s="43" t="str">
        <f t="shared" si="14"/>
        <v/>
      </c>
      <c r="S79" s="31"/>
      <c r="T79" s="38"/>
      <c r="U79" s="41"/>
      <c r="V79" s="38"/>
      <c r="W79" s="38"/>
      <c r="Y79" s="146" t="str">
        <f t="shared" si="11"/>
        <v/>
      </c>
      <c r="Z79" s="146" t="str">
        <f>IF(Y79="","",(IF(INDEX(Cables!$A$1:$U$200,MATCH(UPPER(E79),Cables!$B$1:$B$200,0),21)="",Y79-2,(IF(INDEX(Cables!$A$1:$U$200,MATCH(UPPER(E79),Cables!$B$1:$B$200,0),21)*0.5&lt;R79,"Transit trop important",IF(INDEX(Cables!$A$1:$U$200,MATCH(UPPER(E79),Cables!$B$1:$B$200,0),21)*0.25&gt;R79,Y79-2,Y79-4))))))</f>
        <v/>
      </c>
      <c r="AA79" s="146" t="str">
        <f>IF(Y79="","",(IF(INDEX(Cables!$A$1:$U$200,MATCH(UPPER(E79),Cables!$B$1:$B$200,0),21)="",Y79+2,(IF(INDEX(Cables!$A$1:$U$200,MATCH(UPPER(E79),Cables!$B$1:$B$200,0),21)*0.5&lt;R79,"Transit trop important",IF(INDEX(Cables!$A$1:$U$200,MATCH(UPPER(E79),Cables!$B$1:$B$200,0),21)*0.25&gt;R79,Y79+2,Y79+4))))))</f>
        <v/>
      </c>
      <c r="AB79" s="19" t="e">
        <f>INDEX(Cables!$A$1:$N$200,MATCH(UPPER(E79),Cables!$B$1:$B$200,0),14)</f>
        <v>#N/A</v>
      </c>
      <c r="AC79" s="8" t="e">
        <f t="shared" si="15"/>
        <v>#VALUE!</v>
      </c>
      <c r="AD79" s="8" t="str">
        <f t="shared" si="16"/>
        <v/>
      </c>
      <c r="AE79" s="154">
        <f t="shared" si="17"/>
        <v>2</v>
      </c>
      <c r="AF79" s="8" t="str">
        <f t="shared" si="18"/>
        <v/>
      </c>
      <c r="AG79" s="8">
        <v>5.6699999999999998E-8</v>
      </c>
      <c r="AH79" s="20" t="str">
        <f>IF(ISNUMBER(INDEX(Cables!$A$1:$N$200,MATCH(UPPER(E79),Cables!$B$1:$B$200,0),5)/1000)=FALSE,"",INDEX(Cables!$A$1:$N$200,MATCH(UPPER(E79),Cables!$B$1:$B$200,0),5)/1000)</f>
        <v/>
      </c>
      <c r="AI79" s="20" t="e">
        <f>INDEX(Cables!$A$1:$N$200,MATCH(UPPER(E79),Cables!$B$1:$B$200,0),7)/1000</f>
        <v>#N/A</v>
      </c>
      <c r="AK79" s="8">
        <f t="shared" si="19"/>
        <v>273.16000000000003</v>
      </c>
      <c r="AL79" s="8"/>
      <c r="AM79" s="21" t="e">
        <f t="shared" si="12"/>
        <v>#VALUE!</v>
      </c>
      <c r="AN79" s="20" t="e">
        <f t="shared" si="20"/>
        <v>#N/A</v>
      </c>
      <c r="AO79" s="21" t="e">
        <f t="shared" si="21"/>
        <v>#VALUE!</v>
      </c>
      <c r="AT79" s="1" t="s">
        <v>142</v>
      </c>
    </row>
    <row r="80" spans="1:46" x14ac:dyDescent="0.2">
      <c r="A80" s="31"/>
      <c r="B80" s="32"/>
      <c r="C80" s="33"/>
      <c r="D80" s="34"/>
      <c r="E80" s="45"/>
      <c r="F80" s="35"/>
      <c r="G80" s="36"/>
      <c r="H80" s="83"/>
      <c r="I80" s="46"/>
      <c r="J80" s="31"/>
      <c r="K80" s="31"/>
      <c r="L80" s="31"/>
      <c r="M80" s="38"/>
      <c r="N80" s="145" t="str">
        <f t="shared" si="13"/>
        <v/>
      </c>
      <c r="O80" s="81"/>
      <c r="P80" s="41"/>
      <c r="Q80" s="41"/>
      <c r="R80" s="43" t="str">
        <f t="shared" si="14"/>
        <v/>
      </c>
      <c r="S80" s="31"/>
      <c r="T80" s="38"/>
      <c r="U80" s="41"/>
      <c r="V80" s="38"/>
      <c r="W80" s="38"/>
      <c r="Y80" s="146" t="str">
        <f t="shared" si="11"/>
        <v/>
      </c>
      <c r="Z80" s="146" t="str">
        <f>IF(Y80="","",(IF(INDEX(Cables!$A$1:$U$200,MATCH(UPPER(E80),Cables!$B$1:$B$200,0),21)="",Y80-2,(IF(INDEX(Cables!$A$1:$U$200,MATCH(UPPER(E80),Cables!$B$1:$B$200,0),21)*0.5&lt;R80,"Transit trop important",IF(INDEX(Cables!$A$1:$U$200,MATCH(UPPER(E80),Cables!$B$1:$B$200,0),21)*0.25&gt;R80,Y80-2,Y80-4))))))</f>
        <v/>
      </c>
      <c r="AA80" s="146" t="str">
        <f>IF(Y80="","",(IF(INDEX(Cables!$A$1:$U$200,MATCH(UPPER(E80),Cables!$B$1:$B$200,0),21)="",Y80+2,(IF(INDEX(Cables!$A$1:$U$200,MATCH(UPPER(E80),Cables!$B$1:$B$200,0),21)*0.5&lt;R80,"Transit trop important",IF(INDEX(Cables!$A$1:$U$200,MATCH(UPPER(E80),Cables!$B$1:$B$200,0),21)*0.25&gt;R80,Y80+2,Y80+4))))))</f>
        <v/>
      </c>
      <c r="AB80" s="19" t="e">
        <f>INDEX(Cables!$A$1:$N$200,MATCH(UPPER(E80),Cables!$B$1:$B$200,0),14)</f>
        <v>#N/A</v>
      </c>
      <c r="AC80" s="8" t="e">
        <f t="shared" si="15"/>
        <v>#VALUE!</v>
      </c>
      <c r="AD80" s="8" t="str">
        <f t="shared" si="16"/>
        <v/>
      </c>
      <c r="AE80" s="154">
        <f t="shared" si="17"/>
        <v>2</v>
      </c>
      <c r="AF80" s="8" t="str">
        <f t="shared" si="18"/>
        <v/>
      </c>
      <c r="AG80" s="8">
        <v>5.6699999999999998E-8</v>
      </c>
      <c r="AH80" s="20" t="str">
        <f>IF(ISNUMBER(INDEX(Cables!$A$1:$N$200,MATCH(UPPER(E80),Cables!$B$1:$B$200,0),5)/1000)=FALSE,"",INDEX(Cables!$A$1:$N$200,MATCH(UPPER(E80),Cables!$B$1:$B$200,0),5)/1000)</f>
        <v/>
      </c>
      <c r="AI80" s="20" t="e">
        <f>INDEX(Cables!$A$1:$N$200,MATCH(UPPER(E80),Cables!$B$1:$B$200,0),7)/1000</f>
        <v>#N/A</v>
      </c>
      <c r="AK80" s="8">
        <f t="shared" si="19"/>
        <v>273.16000000000003</v>
      </c>
      <c r="AL80" s="8"/>
      <c r="AM80" s="21" t="e">
        <f t="shared" si="12"/>
        <v>#VALUE!</v>
      </c>
      <c r="AN80" s="20" t="e">
        <f t="shared" si="20"/>
        <v>#N/A</v>
      </c>
      <c r="AO80" s="21" t="e">
        <f t="shared" si="21"/>
        <v>#VALUE!</v>
      </c>
      <c r="AT80" s="1" t="s">
        <v>143</v>
      </c>
    </row>
    <row r="81" spans="1:41" x14ac:dyDescent="0.2">
      <c r="A81" s="31"/>
      <c r="B81" s="32"/>
      <c r="C81" s="33"/>
      <c r="D81" s="34"/>
      <c r="E81" s="45"/>
      <c r="F81" s="35"/>
      <c r="G81" s="36"/>
      <c r="H81" s="83"/>
      <c r="I81" s="46"/>
      <c r="J81" s="31"/>
      <c r="K81" s="31"/>
      <c r="L81" s="31"/>
      <c r="M81" s="38"/>
      <c r="N81" s="145" t="str">
        <f t="shared" si="13"/>
        <v/>
      </c>
      <c r="O81" s="81"/>
      <c r="P81" s="41"/>
      <c r="Q81" s="41"/>
      <c r="R81" s="43" t="str">
        <f t="shared" si="14"/>
        <v/>
      </c>
      <c r="S81" s="31"/>
      <c r="T81" s="38"/>
      <c r="U81" s="41"/>
      <c r="V81" s="38"/>
      <c r="W81" s="38"/>
      <c r="Y81" s="146" t="str">
        <f t="shared" si="11"/>
        <v/>
      </c>
      <c r="Z81" s="146" t="str">
        <f>IF(Y81="","",(IF(INDEX(Cables!$A$1:$U$200,MATCH(UPPER(E81),Cables!$B$1:$B$200,0),21)="",Y81-2,(IF(INDEX(Cables!$A$1:$U$200,MATCH(UPPER(E81),Cables!$B$1:$B$200,0),21)*0.5&lt;R81,"Transit trop important",IF(INDEX(Cables!$A$1:$U$200,MATCH(UPPER(E81),Cables!$B$1:$B$200,0),21)*0.25&gt;R81,Y81-2,Y81-4))))))</f>
        <v/>
      </c>
      <c r="AA81" s="146" t="str">
        <f>IF(Y81="","",(IF(INDEX(Cables!$A$1:$U$200,MATCH(UPPER(E81),Cables!$B$1:$B$200,0),21)="",Y81+2,(IF(INDEX(Cables!$A$1:$U$200,MATCH(UPPER(E81),Cables!$B$1:$B$200,0),21)*0.5&lt;R81,"Transit trop important",IF(INDEX(Cables!$A$1:$U$200,MATCH(UPPER(E81),Cables!$B$1:$B$200,0),21)*0.25&gt;R81,Y81+2,Y81+4))))))</f>
        <v/>
      </c>
      <c r="AB81" s="19" t="e">
        <f>INDEX(Cables!$A$1:$N$200,MATCH(UPPER(E81),Cables!$B$1:$B$200,0),14)</f>
        <v>#N/A</v>
      </c>
      <c r="AC81" s="8" t="e">
        <f t="shared" si="15"/>
        <v>#VALUE!</v>
      </c>
      <c r="AD81" s="8" t="str">
        <f t="shared" si="16"/>
        <v/>
      </c>
      <c r="AE81" s="154">
        <f t="shared" si="17"/>
        <v>2</v>
      </c>
      <c r="AF81" s="8" t="str">
        <f t="shared" si="18"/>
        <v/>
      </c>
      <c r="AG81" s="8">
        <v>5.6699999999999998E-8</v>
      </c>
      <c r="AH81" s="20" t="str">
        <f>IF(ISNUMBER(INDEX(Cables!$A$1:$N$200,MATCH(UPPER(E81),Cables!$B$1:$B$200,0),5)/1000)=FALSE,"",INDEX(Cables!$A$1:$N$200,MATCH(UPPER(E81),Cables!$B$1:$B$200,0),5)/1000)</f>
        <v/>
      </c>
      <c r="AI81" s="20" t="e">
        <f>INDEX(Cables!$A$1:$N$200,MATCH(UPPER(E81),Cables!$B$1:$B$200,0),7)/1000</f>
        <v>#N/A</v>
      </c>
      <c r="AK81" s="8">
        <f t="shared" si="19"/>
        <v>273.16000000000003</v>
      </c>
      <c r="AL81" s="8"/>
      <c r="AM81" s="21" t="e">
        <f t="shared" si="12"/>
        <v>#VALUE!</v>
      </c>
      <c r="AN81" s="20" t="e">
        <f t="shared" si="20"/>
        <v>#N/A</v>
      </c>
      <c r="AO81" s="21" t="e">
        <f t="shared" si="21"/>
        <v>#VALUE!</v>
      </c>
    </row>
    <row r="82" spans="1:41" x14ac:dyDescent="0.2">
      <c r="A82" s="31"/>
      <c r="B82" s="32"/>
      <c r="C82" s="33"/>
      <c r="D82" s="34"/>
      <c r="E82" s="45"/>
      <c r="F82" s="35"/>
      <c r="G82" s="36"/>
      <c r="H82" s="83"/>
      <c r="I82" s="46"/>
      <c r="J82" s="31"/>
      <c r="K82" s="31"/>
      <c r="L82" s="31"/>
      <c r="M82" s="38"/>
      <c r="N82" s="145" t="str">
        <f t="shared" si="13"/>
        <v/>
      </c>
      <c r="O82" s="81"/>
      <c r="P82" s="41"/>
      <c r="Q82" s="41"/>
      <c r="R82" s="43" t="str">
        <f t="shared" si="14"/>
        <v/>
      </c>
      <c r="S82" s="31"/>
      <c r="T82" s="38"/>
      <c r="U82" s="41"/>
      <c r="V82" s="38"/>
      <c r="W82" s="38"/>
      <c r="Y82" s="146" t="str">
        <f t="shared" si="11"/>
        <v/>
      </c>
      <c r="Z82" s="146" t="str">
        <f>IF(Y82="","",(IF(INDEX(Cables!$A$1:$U$200,MATCH(UPPER(E82),Cables!$B$1:$B$200,0),21)="",Y82-2,(IF(INDEX(Cables!$A$1:$U$200,MATCH(UPPER(E82),Cables!$B$1:$B$200,0),21)*0.5&lt;R82,"Transit trop important",IF(INDEX(Cables!$A$1:$U$200,MATCH(UPPER(E82),Cables!$B$1:$B$200,0),21)*0.25&gt;R82,Y82-2,Y82-4))))))</f>
        <v/>
      </c>
      <c r="AA82" s="146" t="str">
        <f>IF(Y82="","",(IF(INDEX(Cables!$A$1:$U$200,MATCH(UPPER(E82),Cables!$B$1:$B$200,0),21)="",Y82+2,(IF(INDEX(Cables!$A$1:$U$200,MATCH(UPPER(E82),Cables!$B$1:$B$200,0),21)*0.5&lt;R82,"Transit trop important",IF(INDEX(Cables!$A$1:$U$200,MATCH(UPPER(E82),Cables!$B$1:$B$200,0),21)*0.25&gt;R82,Y82+2,Y82+4))))))</f>
        <v/>
      </c>
      <c r="AB82" s="19" t="e">
        <f>INDEX(Cables!$A$1:$N$200,MATCH(UPPER(E82),Cables!$B$1:$B$200,0),14)</f>
        <v>#N/A</v>
      </c>
      <c r="AC82" s="8" t="e">
        <f t="shared" si="15"/>
        <v>#VALUE!</v>
      </c>
      <c r="AD82" s="8" t="str">
        <f t="shared" si="16"/>
        <v/>
      </c>
      <c r="AE82" s="154">
        <f t="shared" si="17"/>
        <v>2</v>
      </c>
      <c r="AF82" s="8" t="str">
        <f t="shared" si="18"/>
        <v/>
      </c>
      <c r="AG82" s="8">
        <v>5.6699999999999998E-8</v>
      </c>
      <c r="AH82" s="20" t="str">
        <f>IF(ISNUMBER(INDEX(Cables!$A$1:$N$200,MATCH(UPPER(E82),Cables!$B$1:$B$200,0),5)/1000)=FALSE,"",INDEX(Cables!$A$1:$N$200,MATCH(UPPER(E82),Cables!$B$1:$B$200,0),5)/1000)</f>
        <v/>
      </c>
      <c r="AI82" s="20" t="e">
        <f>INDEX(Cables!$A$1:$N$200,MATCH(UPPER(E82),Cables!$B$1:$B$200,0),7)/1000</f>
        <v>#N/A</v>
      </c>
      <c r="AK82" s="8">
        <f t="shared" si="19"/>
        <v>273.16000000000003</v>
      </c>
      <c r="AL82" s="8"/>
      <c r="AM82" s="21" t="e">
        <f t="shared" si="12"/>
        <v>#VALUE!</v>
      </c>
      <c r="AN82" s="20" t="e">
        <f t="shared" si="20"/>
        <v>#N/A</v>
      </c>
      <c r="AO82" s="21" t="e">
        <f t="shared" si="21"/>
        <v>#VALUE!</v>
      </c>
    </row>
    <row r="83" spans="1:41" x14ac:dyDescent="0.2">
      <c r="A83" s="31"/>
      <c r="B83" s="32"/>
      <c r="C83" s="33"/>
      <c r="D83" s="34"/>
      <c r="E83" s="45"/>
      <c r="F83" s="35"/>
      <c r="G83" s="36"/>
      <c r="H83" s="37"/>
      <c r="I83" s="46"/>
      <c r="J83" s="31"/>
      <c r="K83" s="31"/>
      <c r="L83" s="31"/>
      <c r="M83" s="38"/>
      <c r="N83" s="145" t="str">
        <f t="shared" si="13"/>
        <v/>
      </c>
      <c r="O83" s="81"/>
      <c r="P83" s="41"/>
      <c r="Q83" s="41"/>
      <c r="R83" s="43" t="str">
        <f t="shared" si="14"/>
        <v/>
      </c>
      <c r="S83" s="31"/>
      <c r="T83" s="38"/>
      <c r="U83" s="41"/>
      <c r="V83" s="38"/>
      <c r="W83" s="38"/>
      <c r="Y83" s="146" t="str">
        <f t="shared" si="11"/>
        <v/>
      </c>
      <c r="Z83" s="146" t="str">
        <f>IF(Y83="","",(IF(INDEX(Cables!$A$1:$U$200,MATCH(UPPER(E83),Cables!$B$1:$B$200,0),21)="",Y83-2,(IF(INDEX(Cables!$A$1:$U$200,MATCH(UPPER(E83),Cables!$B$1:$B$200,0),21)*0.5&lt;R83,"Transit trop important",IF(INDEX(Cables!$A$1:$U$200,MATCH(UPPER(E83),Cables!$B$1:$B$200,0),21)*0.25&gt;R83,Y83-2,Y83-4))))))</f>
        <v/>
      </c>
      <c r="AA83" s="146" t="str">
        <f>IF(Y83="","",(IF(INDEX(Cables!$A$1:$U$200,MATCH(UPPER(E83),Cables!$B$1:$B$200,0),21)="",Y83+2,(IF(INDEX(Cables!$A$1:$U$200,MATCH(UPPER(E83),Cables!$B$1:$B$200,0),21)*0.5&lt;R83,"Transit trop important",IF(INDEX(Cables!$A$1:$U$200,MATCH(UPPER(E83),Cables!$B$1:$B$200,0),21)*0.25&gt;R83,Y83+2,Y83+4))))))</f>
        <v/>
      </c>
      <c r="AB83" s="19" t="e">
        <f>INDEX(Cables!$A$1:$N$200,MATCH(UPPER(E83),Cables!$B$1:$B$200,0),14)</f>
        <v>#N/A</v>
      </c>
      <c r="AC83" s="8" t="e">
        <f t="shared" si="15"/>
        <v>#VALUE!</v>
      </c>
      <c r="AD83" s="8" t="str">
        <f t="shared" si="16"/>
        <v/>
      </c>
      <c r="AE83" s="154">
        <f t="shared" si="17"/>
        <v>2</v>
      </c>
      <c r="AF83" s="8" t="str">
        <f t="shared" si="18"/>
        <v/>
      </c>
      <c r="AG83" s="8">
        <v>5.6699999999999998E-8</v>
      </c>
      <c r="AH83" s="20" t="str">
        <f>IF(ISNUMBER(INDEX(Cables!$A$1:$N$200,MATCH(UPPER(E83),Cables!$B$1:$B$200,0),5)/1000)=FALSE,"",INDEX(Cables!$A$1:$N$200,MATCH(UPPER(E83),Cables!$B$1:$B$200,0),5)/1000)</f>
        <v/>
      </c>
      <c r="AI83" s="20" t="e">
        <f>INDEX(Cables!$A$1:$N$200,MATCH(UPPER(E83),Cables!$B$1:$B$200,0),7)/1000</f>
        <v>#N/A</v>
      </c>
      <c r="AK83" s="8">
        <f t="shared" si="19"/>
        <v>273.16000000000003</v>
      </c>
      <c r="AL83" s="8"/>
      <c r="AM83" s="21" t="e">
        <f t="shared" si="12"/>
        <v>#VALUE!</v>
      </c>
      <c r="AN83" s="20" t="e">
        <f t="shared" si="20"/>
        <v>#N/A</v>
      </c>
      <c r="AO83" s="21" t="e">
        <f t="shared" si="21"/>
        <v>#VALUE!</v>
      </c>
    </row>
    <row r="84" spans="1:41" x14ac:dyDescent="0.2">
      <c r="A84" s="31"/>
      <c r="B84" s="32"/>
      <c r="C84" s="33"/>
      <c r="D84" s="34"/>
      <c r="E84" s="45"/>
      <c r="F84" s="35"/>
      <c r="G84" s="36"/>
      <c r="H84" s="37"/>
      <c r="I84" s="46"/>
      <c r="J84" s="31"/>
      <c r="K84" s="31"/>
      <c r="L84" s="31"/>
      <c r="M84" s="38"/>
      <c r="N84" s="145" t="str">
        <f t="shared" si="13"/>
        <v/>
      </c>
      <c r="O84" s="81"/>
      <c r="P84" s="41"/>
      <c r="Q84" s="41"/>
      <c r="R84" s="43" t="str">
        <f t="shared" si="14"/>
        <v/>
      </c>
      <c r="S84" s="31"/>
      <c r="T84" s="38"/>
      <c r="U84" s="41"/>
      <c r="V84" s="38"/>
      <c r="W84" s="38"/>
      <c r="Y84" s="146" t="str">
        <f t="shared" si="11"/>
        <v/>
      </c>
      <c r="Z84" s="146" t="str">
        <f>IF(Y84="","",(IF(INDEX(Cables!$A$1:$U$200,MATCH(UPPER(E84),Cables!$B$1:$B$200,0),21)="",Y84-2,(IF(INDEX(Cables!$A$1:$U$200,MATCH(UPPER(E84),Cables!$B$1:$B$200,0),21)*0.5&lt;R84,"Transit trop important",IF(INDEX(Cables!$A$1:$U$200,MATCH(UPPER(E84),Cables!$B$1:$B$200,0),21)*0.25&gt;R84,Y84-2,Y84-4))))))</f>
        <v/>
      </c>
      <c r="AA84" s="146" t="str">
        <f>IF(Y84="","",(IF(INDEX(Cables!$A$1:$U$200,MATCH(UPPER(E84),Cables!$B$1:$B$200,0),21)="",Y84+2,(IF(INDEX(Cables!$A$1:$U$200,MATCH(UPPER(E84),Cables!$B$1:$B$200,0),21)*0.5&lt;R84,"Transit trop important",IF(INDEX(Cables!$A$1:$U$200,MATCH(UPPER(E84),Cables!$B$1:$B$200,0),21)*0.25&gt;R84,Y84+2,Y84+4))))))</f>
        <v/>
      </c>
      <c r="AB84" s="19" t="e">
        <f>INDEX(Cables!$A$1:$N$200,MATCH(UPPER(E84),Cables!$B$1:$B$200,0),14)</f>
        <v>#N/A</v>
      </c>
      <c r="AC84" s="8" t="e">
        <f t="shared" si="15"/>
        <v>#VALUE!</v>
      </c>
      <c r="AD84" s="8" t="str">
        <f t="shared" si="16"/>
        <v/>
      </c>
      <c r="AE84" s="154">
        <f t="shared" si="17"/>
        <v>2</v>
      </c>
      <c r="AF84" s="8" t="str">
        <f t="shared" si="18"/>
        <v/>
      </c>
      <c r="AG84" s="8">
        <v>5.6699999999999998E-8</v>
      </c>
      <c r="AH84" s="20" t="str">
        <f>IF(ISNUMBER(INDEX(Cables!$A$1:$N$200,MATCH(UPPER(E84),Cables!$B$1:$B$200,0),5)/1000)=FALSE,"",INDEX(Cables!$A$1:$N$200,MATCH(UPPER(E84),Cables!$B$1:$B$200,0),5)/1000)</f>
        <v/>
      </c>
      <c r="AI84" s="20" t="e">
        <f>INDEX(Cables!$A$1:$N$200,MATCH(UPPER(E84),Cables!$B$1:$B$200,0),7)/1000</f>
        <v>#N/A</v>
      </c>
      <c r="AK84" s="8">
        <f t="shared" si="19"/>
        <v>273.16000000000003</v>
      </c>
      <c r="AL84" s="8"/>
      <c r="AM84" s="21" t="e">
        <f t="shared" si="12"/>
        <v>#VALUE!</v>
      </c>
      <c r="AN84" s="20" t="e">
        <f t="shared" si="20"/>
        <v>#N/A</v>
      </c>
      <c r="AO84" s="21" t="e">
        <f t="shared" si="21"/>
        <v>#VALUE!</v>
      </c>
    </row>
    <row r="85" spans="1:41" x14ac:dyDescent="0.2">
      <c r="A85" s="31"/>
      <c r="B85" s="32"/>
      <c r="C85" s="33"/>
      <c r="D85" s="34"/>
      <c r="E85" s="45"/>
      <c r="F85" s="35"/>
      <c r="G85" s="36"/>
      <c r="H85" s="37"/>
      <c r="I85" s="46"/>
      <c r="J85" s="31"/>
      <c r="K85" s="31"/>
      <c r="L85" s="31"/>
      <c r="M85" s="38"/>
      <c r="N85" s="145" t="str">
        <f t="shared" si="13"/>
        <v/>
      </c>
      <c r="O85" s="81"/>
      <c r="P85" s="41"/>
      <c r="Q85" s="41"/>
      <c r="R85" s="43" t="str">
        <f t="shared" si="14"/>
        <v/>
      </c>
      <c r="S85" s="31"/>
      <c r="T85" s="38"/>
      <c r="U85" s="41"/>
      <c r="V85" s="38"/>
      <c r="W85" s="38"/>
      <c r="Y85" s="146" t="str">
        <f t="shared" si="11"/>
        <v/>
      </c>
      <c r="Z85" s="146" t="str">
        <f>IF(Y85="","",(IF(INDEX(Cables!$A$1:$U$200,MATCH(UPPER(E85),Cables!$B$1:$B$200,0),21)="",Y85-2,(IF(INDEX(Cables!$A$1:$U$200,MATCH(UPPER(E85),Cables!$B$1:$B$200,0),21)*0.5&lt;R85,"Transit trop important",IF(INDEX(Cables!$A$1:$U$200,MATCH(UPPER(E85),Cables!$B$1:$B$200,0),21)*0.25&gt;R85,Y85-2,Y85-4))))))</f>
        <v/>
      </c>
      <c r="AA85" s="146" t="str">
        <f>IF(Y85="","",(IF(INDEX(Cables!$A$1:$U$200,MATCH(UPPER(E85),Cables!$B$1:$B$200,0),21)="",Y85+2,(IF(INDEX(Cables!$A$1:$U$200,MATCH(UPPER(E85),Cables!$B$1:$B$200,0),21)*0.5&lt;R85,"Transit trop important",IF(INDEX(Cables!$A$1:$U$200,MATCH(UPPER(E85),Cables!$B$1:$B$200,0),21)*0.25&gt;R85,Y85+2,Y85+4))))))</f>
        <v/>
      </c>
      <c r="AB85" s="19" t="e">
        <f>INDEX(Cables!$A$1:$N$200,MATCH(UPPER(E85),Cables!$B$1:$B$200,0),14)</f>
        <v>#N/A</v>
      </c>
      <c r="AC85" s="8" t="e">
        <f t="shared" si="15"/>
        <v>#VALUE!</v>
      </c>
      <c r="AD85" s="8" t="str">
        <f t="shared" si="16"/>
        <v/>
      </c>
      <c r="AE85" s="154">
        <f t="shared" si="17"/>
        <v>2</v>
      </c>
      <c r="AF85" s="8" t="str">
        <f t="shared" si="18"/>
        <v/>
      </c>
      <c r="AG85" s="8">
        <v>5.6699999999999998E-8</v>
      </c>
      <c r="AH85" s="20" t="str">
        <f>IF(ISNUMBER(INDEX(Cables!$A$1:$N$200,MATCH(UPPER(E85),Cables!$B$1:$B$200,0),5)/1000)=FALSE,"",INDEX(Cables!$A$1:$N$200,MATCH(UPPER(E85),Cables!$B$1:$B$200,0),5)/1000)</f>
        <v/>
      </c>
      <c r="AI85" s="20" t="e">
        <f>INDEX(Cables!$A$1:$N$200,MATCH(UPPER(E85),Cables!$B$1:$B$200,0),7)/1000</f>
        <v>#N/A</v>
      </c>
      <c r="AK85" s="8">
        <f t="shared" si="19"/>
        <v>273.16000000000003</v>
      </c>
      <c r="AL85" s="8"/>
      <c r="AM85" s="21" t="e">
        <f t="shared" si="12"/>
        <v>#VALUE!</v>
      </c>
      <c r="AN85" s="20" t="e">
        <f t="shared" si="20"/>
        <v>#N/A</v>
      </c>
      <c r="AO85" s="21" t="e">
        <f t="shared" si="21"/>
        <v>#VALUE!</v>
      </c>
    </row>
    <row r="86" spans="1:41" x14ac:dyDescent="0.2">
      <c r="A86" s="31"/>
      <c r="B86" s="32"/>
      <c r="C86" s="33"/>
      <c r="D86" s="34"/>
      <c r="E86" s="45"/>
      <c r="F86" s="35"/>
      <c r="G86" s="36"/>
      <c r="H86" s="37"/>
      <c r="I86" s="46"/>
      <c r="J86" s="31"/>
      <c r="K86" s="31"/>
      <c r="L86" s="31"/>
      <c r="M86" s="38"/>
      <c r="N86" s="145" t="str">
        <f t="shared" si="13"/>
        <v/>
      </c>
      <c r="O86" s="81"/>
      <c r="P86" s="41"/>
      <c r="Q86" s="41"/>
      <c r="R86" s="43" t="str">
        <f t="shared" si="14"/>
        <v/>
      </c>
      <c r="S86" s="31"/>
      <c r="T86" s="38"/>
      <c r="U86" s="41"/>
      <c r="V86" s="38"/>
      <c r="W86" s="38"/>
      <c r="Y86" s="146" t="str">
        <f t="shared" si="11"/>
        <v/>
      </c>
      <c r="Z86" s="146" t="str">
        <f>IF(Y86="","",(IF(INDEX(Cables!$A$1:$U$200,MATCH(UPPER(E86),Cables!$B$1:$B$200,0),21)="",Y86-2,(IF(INDEX(Cables!$A$1:$U$200,MATCH(UPPER(E86),Cables!$B$1:$B$200,0),21)*0.5&lt;R86,"Transit trop important",IF(INDEX(Cables!$A$1:$U$200,MATCH(UPPER(E86),Cables!$B$1:$B$200,0),21)*0.25&gt;R86,Y86-2,Y86-4))))))</f>
        <v/>
      </c>
      <c r="AA86" s="146" t="str">
        <f>IF(Y86="","",(IF(INDEX(Cables!$A$1:$U$200,MATCH(UPPER(E86),Cables!$B$1:$B$200,0),21)="",Y86+2,(IF(INDEX(Cables!$A$1:$U$200,MATCH(UPPER(E86),Cables!$B$1:$B$200,0),21)*0.5&lt;R86,"Transit trop important",IF(INDEX(Cables!$A$1:$U$200,MATCH(UPPER(E86),Cables!$B$1:$B$200,0),21)*0.25&gt;R86,Y86+2,Y86+4))))))</f>
        <v/>
      </c>
      <c r="AB86" s="19" t="e">
        <f>INDEX(Cables!$A$1:$N$200,MATCH(UPPER(E86),Cables!$B$1:$B$200,0),14)</f>
        <v>#N/A</v>
      </c>
      <c r="AC86" s="8" t="e">
        <f t="shared" si="15"/>
        <v>#VALUE!</v>
      </c>
      <c r="AD86" s="8" t="str">
        <f t="shared" si="16"/>
        <v/>
      </c>
      <c r="AE86" s="154">
        <f t="shared" si="17"/>
        <v>2</v>
      </c>
      <c r="AF86" s="8" t="str">
        <f t="shared" si="18"/>
        <v/>
      </c>
      <c r="AG86" s="8">
        <v>5.6699999999999998E-8</v>
      </c>
      <c r="AH86" s="20" t="str">
        <f>IF(ISNUMBER(INDEX(Cables!$A$1:$N$200,MATCH(UPPER(E86),Cables!$B$1:$B$200,0),5)/1000)=FALSE,"",INDEX(Cables!$A$1:$N$200,MATCH(UPPER(E86),Cables!$B$1:$B$200,0),5)/1000)</f>
        <v/>
      </c>
      <c r="AI86" s="20" t="e">
        <f>INDEX(Cables!$A$1:$N$200,MATCH(UPPER(E86),Cables!$B$1:$B$200,0),7)/1000</f>
        <v>#N/A</v>
      </c>
      <c r="AK86" s="8">
        <f t="shared" si="19"/>
        <v>273.16000000000003</v>
      </c>
      <c r="AL86" s="8"/>
      <c r="AM86" s="21" t="e">
        <f t="shared" si="12"/>
        <v>#VALUE!</v>
      </c>
      <c r="AN86" s="20" t="e">
        <f t="shared" si="20"/>
        <v>#N/A</v>
      </c>
      <c r="AO86" s="21" t="e">
        <f t="shared" si="21"/>
        <v>#VALUE!</v>
      </c>
    </row>
    <row r="87" spans="1:41" x14ac:dyDescent="0.2">
      <c r="A87" s="31"/>
      <c r="B87" s="32"/>
      <c r="C87" s="33"/>
      <c r="D87" s="34"/>
      <c r="E87" s="45"/>
      <c r="F87" s="35"/>
      <c r="G87" s="36"/>
      <c r="H87" s="37"/>
      <c r="I87" s="46"/>
      <c r="J87" s="31"/>
      <c r="K87" s="31"/>
      <c r="L87" s="31"/>
      <c r="M87" s="38"/>
      <c r="N87" s="145" t="str">
        <f t="shared" si="13"/>
        <v/>
      </c>
      <c r="O87" s="81"/>
      <c r="P87" s="41"/>
      <c r="Q87" s="41"/>
      <c r="R87" s="43" t="str">
        <f t="shared" si="14"/>
        <v/>
      </c>
      <c r="S87" s="31"/>
      <c r="T87" s="38"/>
      <c r="U87" s="41"/>
      <c r="V87" s="38"/>
      <c r="W87" s="38"/>
      <c r="Y87" s="146" t="str">
        <f t="shared" si="11"/>
        <v/>
      </c>
      <c r="Z87" s="146" t="str">
        <f>IF(Y87="","",(IF(INDEX(Cables!$A$1:$U$200,MATCH(UPPER(E87),Cables!$B$1:$B$200,0),21)="",Y87-2,(IF(INDEX(Cables!$A$1:$U$200,MATCH(UPPER(E87),Cables!$B$1:$B$200,0),21)*0.5&lt;R87,"Transit trop important",IF(INDEX(Cables!$A$1:$U$200,MATCH(UPPER(E87),Cables!$B$1:$B$200,0),21)*0.25&gt;R87,Y87-2,Y87-4))))))</f>
        <v/>
      </c>
      <c r="AA87" s="146" t="str">
        <f>IF(Y87="","",(IF(INDEX(Cables!$A$1:$U$200,MATCH(UPPER(E87),Cables!$B$1:$B$200,0),21)="",Y87+2,(IF(INDEX(Cables!$A$1:$U$200,MATCH(UPPER(E87),Cables!$B$1:$B$200,0),21)*0.5&lt;R87,"Transit trop important",IF(INDEX(Cables!$A$1:$U$200,MATCH(UPPER(E87),Cables!$B$1:$B$200,0),21)*0.25&gt;R87,Y87+2,Y87+4))))))</f>
        <v/>
      </c>
      <c r="AB87" s="19" t="e">
        <f>INDEX(Cables!$A$1:$N$200,MATCH(UPPER(E87),Cables!$B$1:$B$200,0),14)</f>
        <v>#N/A</v>
      </c>
      <c r="AC87" s="8" t="e">
        <f t="shared" si="15"/>
        <v>#VALUE!</v>
      </c>
      <c r="AD87" s="8" t="str">
        <f t="shared" si="16"/>
        <v/>
      </c>
      <c r="AE87" s="154">
        <f t="shared" si="17"/>
        <v>2</v>
      </c>
      <c r="AF87" s="8" t="str">
        <f t="shared" si="18"/>
        <v/>
      </c>
      <c r="AG87" s="8">
        <v>5.6699999999999998E-8</v>
      </c>
      <c r="AH87" s="20" t="str">
        <f>IF(ISNUMBER(INDEX(Cables!$A$1:$N$200,MATCH(UPPER(E87),Cables!$B$1:$B$200,0),5)/1000)=FALSE,"",INDEX(Cables!$A$1:$N$200,MATCH(UPPER(E87),Cables!$B$1:$B$200,0),5)/1000)</f>
        <v/>
      </c>
      <c r="AI87" s="20" t="e">
        <f>INDEX(Cables!$A$1:$N$200,MATCH(UPPER(E87),Cables!$B$1:$B$200,0),7)/1000</f>
        <v>#N/A</v>
      </c>
      <c r="AK87" s="8">
        <f t="shared" si="19"/>
        <v>273.16000000000003</v>
      </c>
      <c r="AL87" s="8"/>
      <c r="AM87" s="21" t="e">
        <f t="shared" si="12"/>
        <v>#VALUE!</v>
      </c>
      <c r="AN87" s="20" t="e">
        <f t="shared" si="20"/>
        <v>#N/A</v>
      </c>
      <c r="AO87" s="21" t="e">
        <f t="shared" si="21"/>
        <v>#VALUE!</v>
      </c>
    </row>
    <row r="88" spans="1:41" x14ac:dyDescent="0.2">
      <c r="A88" s="31"/>
      <c r="B88" s="32"/>
      <c r="C88" s="33"/>
      <c r="D88" s="34"/>
      <c r="E88" s="45"/>
      <c r="F88" s="35"/>
      <c r="G88" s="36"/>
      <c r="H88" s="37"/>
      <c r="I88" s="46"/>
      <c r="J88" s="31"/>
      <c r="K88" s="31"/>
      <c r="L88" s="31"/>
      <c r="M88" s="38"/>
      <c r="N88" s="145" t="str">
        <f t="shared" si="13"/>
        <v/>
      </c>
      <c r="O88" s="81"/>
      <c r="P88" s="41"/>
      <c r="Q88" s="41"/>
      <c r="R88" s="43" t="str">
        <f t="shared" si="14"/>
        <v/>
      </c>
      <c r="S88" s="31"/>
      <c r="T88" s="38"/>
      <c r="U88" s="41"/>
      <c r="V88" s="38"/>
      <c r="W88" s="38"/>
      <c r="Y88" s="146" t="str">
        <f t="shared" si="11"/>
        <v/>
      </c>
      <c r="Z88" s="146" t="str">
        <f>IF(Y88="","",(IF(INDEX(Cables!$A$1:$U$200,MATCH(UPPER(E88),Cables!$B$1:$B$200,0),21)="",Y88-2,(IF(INDEX(Cables!$A$1:$U$200,MATCH(UPPER(E88),Cables!$B$1:$B$200,0),21)*0.5&lt;R88,"Transit trop important",IF(INDEX(Cables!$A$1:$U$200,MATCH(UPPER(E88),Cables!$B$1:$B$200,0),21)*0.25&gt;R88,Y88-2,Y88-4))))))</f>
        <v/>
      </c>
      <c r="AA88" s="146" t="str">
        <f>IF(Y88="","",(IF(INDEX(Cables!$A$1:$U$200,MATCH(UPPER(E88),Cables!$B$1:$B$200,0),21)="",Y88+2,(IF(INDEX(Cables!$A$1:$U$200,MATCH(UPPER(E88),Cables!$B$1:$B$200,0),21)*0.5&lt;R88,"Transit trop important",IF(INDEX(Cables!$A$1:$U$200,MATCH(UPPER(E88),Cables!$B$1:$B$200,0),21)*0.25&gt;R88,Y88+2,Y88+4))))))</f>
        <v/>
      </c>
      <c r="AB88" s="19" t="e">
        <f>INDEX(Cables!$A$1:$N$200,MATCH(UPPER(E88),Cables!$B$1:$B$200,0),14)</f>
        <v>#N/A</v>
      </c>
      <c r="AC88" s="8" t="e">
        <f t="shared" si="15"/>
        <v>#VALUE!</v>
      </c>
      <c r="AD88" s="8" t="str">
        <f t="shared" si="16"/>
        <v/>
      </c>
      <c r="AE88" s="154">
        <f t="shared" si="17"/>
        <v>2</v>
      </c>
      <c r="AF88" s="8" t="str">
        <f t="shared" si="18"/>
        <v/>
      </c>
      <c r="AG88" s="8">
        <v>5.6699999999999998E-8</v>
      </c>
      <c r="AH88" s="20" t="str">
        <f>IF(ISNUMBER(INDEX(Cables!$A$1:$N$200,MATCH(UPPER(E88),Cables!$B$1:$B$200,0),5)/1000)=FALSE,"",INDEX(Cables!$A$1:$N$200,MATCH(UPPER(E88),Cables!$B$1:$B$200,0),5)/1000)</f>
        <v/>
      </c>
      <c r="AI88" s="20" t="e">
        <f>INDEX(Cables!$A$1:$N$200,MATCH(UPPER(E88),Cables!$B$1:$B$200,0),7)/1000</f>
        <v>#N/A</v>
      </c>
      <c r="AK88" s="8">
        <f t="shared" si="19"/>
        <v>273.16000000000003</v>
      </c>
      <c r="AL88" s="8"/>
      <c r="AM88" s="21" t="e">
        <f t="shared" si="12"/>
        <v>#VALUE!</v>
      </c>
      <c r="AN88" s="20" t="e">
        <f t="shared" si="20"/>
        <v>#N/A</v>
      </c>
      <c r="AO88" s="21" t="e">
        <f t="shared" si="21"/>
        <v>#VALUE!</v>
      </c>
    </row>
    <row r="89" spans="1:41" x14ac:dyDescent="0.2">
      <c r="A89" s="31"/>
      <c r="B89" s="32"/>
      <c r="C89" s="33"/>
      <c r="D89" s="34"/>
      <c r="E89" s="45"/>
      <c r="F89" s="35"/>
      <c r="G89" s="36"/>
      <c r="H89" s="37"/>
      <c r="I89" s="46"/>
      <c r="J89" s="31"/>
      <c r="K89" s="31"/>
      <c r="L89" s="31"/>
      <c r="M89" s="38"/>
      <c r="N89" s="145" t="str">
        <f t="shared" si="13"/>
        <v/>
      </c>
      <c r="O89" s="81"/>
      <c r="P89" s="41"/>
      <c r="Q89" s="41"/>
      <c r="R89" s="43" t="str">
        <f t="shared" si="14"/>
        <v/>
      </c>
      <c r="S89" s="31"/>
      <c r="T89" s="38"/>
      <c r="U89" s="41"/>
      <c r="V89" s="38"/>
      <c r="W89" s="38"/>
      <c r="Y89" s="146" t="str">
        <f t="shared" si="11"/>
        <v/>
      </c>
      <c r="Z89" s="146" t="str">
        <f>IF(Y89="","",(IF(INDEX(Cables!$A$1:$U$200,MATCH(UPPER(E89),Cables!$B$1:$B$200,0),21)="",Y89-2,(IF(INDEX(Cables!$A$1:$U$200,MATCH(UPPER(E89),Cables!$B$1:$B$200,0),21)*0.5&lt;R89,"Transit trop important",IF(INDEX(Cables!$A$1:$U$200,MATCH(UPPER(E89),Cables!$B$1:$B$200,0),21)*0.25&gt;R89,Y89-2,Y89-4))))))</f>
        <v/>
      </c>
      <c r="AA89" s="146" t="str">
        <f>IF(Y89="","",(IF(INDEX(Cables!$A$1:$U$200,MATCH(UPPER(E89),Cables!$B$1:$B$200,0),21)="",Y89+2,(IF(INDEX(Cables!$A$1:$U$200,MATCH(UPPER(E89),Cables!$B$1:$B$200,0),21)*0.5&lt;R89,"Transit trop important",IF(INDEX(Cables!$A$1:$U$200,MATCH(UPPER(E89),Cables!$B$1:$B$200,0),21)*0.25&gt;R89,Y89+2,Y89+4))))))</f>
        <v/>
      </c>
      <c r="AB89" s="19" t="e">
        <f>INDEX(Cables!$A$1:$N$200,MATCH(UPPER(E89),Cables!$B$1:$B$200,0),14)</f>
        <v>#N/A</v>
      </c>
      <c r="AC89" s="8" t="e">
        <f t="shared" si="15"/>
        <v>#VALUE!</v>
      </c>
      <c r="AD89" s="8" t="str">
        <f t="shared" si="16"/>
        <v/>
      </c>
      <c r="AE89" s="154">
        <f t="shared" si="17"/>
        <v>2</v>
      </c>
      <c r="AF89" s="8" t="str">
        <f t="shared" si="18"/>
        <v/>
      </c>
      <c r="AG89" s="8">
        <v>5.6699999999999998E-8</v>
      </c>
      <c r="AH89" s="20" t="str">
        <f>IF(ISNUMBER(INDEX(Cables!$A$1:$N$200,MATCH(UPPER(E89),Cables!$B$1:$B$200,0),5)/1000)=FALSE,"",INDEX(Cables!$A$1:$N$200,MATCH(UPPER(E89),Cables!$B$1:$B$200,0),5)/1000)</f>
        <v/>
      </c>
      <c r="AI89" s="20" t="e">
        <f>INDEX(Cables!$A$1:$N$200,MATCH(UPPER(E89),Cables!$B$1:$B$200,0),7)/1000</f>
        <v>#N/A</v>
      </c>
      <c r="AK89" s="8">
        <f t="shared" si="19"/>
        <v>273.16000000000003</v>
      </c>
      <c r="AL89" s="8"/>
      <c r="AM89" s="21" t="e">
        <f t="shared" si="12"/>
        <v>#VALUE!</v>
      </c>
      <c r="AN89" s="20" t="e">
        <f t="shared" si="20"/>
        <v>#N/A</v>
      </c>
      <c r="AO89" s="21" t="e">
        <f t="shared" si="21"/>
        <v>#VALUE!</v>
      </c>
    </row>
    <row r="90" spans="1:41" x14ac:dyDescent="0.2">
      <c r="A90" s="31"/>
      <c r="B90" s="32"/>
      <c r="C90" s="33"/>
      <c r="D90" s="34"/>
      <c r="E90" s="45"/>
      <c r="F90" s="35"/>
      <c r="G90" s="36"/>
      <c r="H90" s="37"/>
      <c r="I90" s="46"/>
      <c r="J90" s="31"/>
      <c r="K90" s="31"/>
      <c r="L90" s="31"/>
      <c r="M90" s="38"/>
      <c r="N90" s="145" t="str">
        <f t="shared" si="13"/>
        <v/>
      </c>
      <c r="O90" s="81"/>
      <c r="P90" s="41"/>
      <c r="Q90" s="41"/>
      <c r="R90" s="43" t="str">
        <f t="shared" si="14"/>
        <v/>
      </c>
      <c r="S90" s="31"/>
      <c r="T90" s="38"/>
      <c r="U90" s="41"/>
      <c r="V90" s="38"/>
      <c r="W90" s="38"/>
      <c r="Y90" s="146" t="str">
        <f t="shared" si="11"/>
        <v/>
      </c>
      <c r="Z90" s="146" t="str">
        <f>IF(Y90="","",(IF(INDEX(Cables!$A$1:$U$200,MATCH(UPPER(E90),Cables!$B$1:$B$200,0),21)="",Y90-2,(IF(INDEX(Cables!$A$1:$U$200,MATCH(UPPER(E90),Cables!$B$1:$B$200,0),21)*0.5&lt;R90,"Transit trop important",IF(INDEX(Cables!$A$1:$U$200,MATCH(UPPER(E90),Cables!$B$1:$B$200,0),21)*0.25&gt;R90,Y90-2,Y90-4))))))</f>
        <v/>
      </c>
      <c r="AA90" s="146" t="str">
        <f>IF(Y90="","",(IF(INDEX(Cables!$A$1:$U$200,MATCH(UPPER(E90),Cables!$B$1:$B$200,0),21)="",Y90+2,(IF(INDEX(Cables!$A$1:$U$200,MATCH(UPPER(E90),Cables!$B$1:$B$200,0),21)*0.5&lt;R90,"Transit trop important",IF(INDEX(Cables!$A$1:$U$200,MATCH(UPPER(E90),Cables!$B$1:$B$200,0),21)*0.25&gt;R90,Y90+2,Y90+4))))))</f>
        <v/>
      </c>
      <c r="AB90" s="19" t="e">
        <f>INDEX(Cables!$A$1:$N$200,MATCH(UPPER(E90),Cables!$B$1:$B$200,0),14)</f>
        <v>#N/A</v>
      </c>
      <c r="AC90" s="8" t="e">
        <f t="shared" si="15"/>
        <v>#VALUE!</v>
      </c>
      <c r="AD90" s="8" t="str">
        <f t="shared" si="16"/>
        <v/>
      </c>
      <c r="AE90" s="154">
        <f t="shared" si="17"/>
        <v>2</v>
      </c>
      <c r="AF90" s="8" t="str">
        <f t="shared" si="18"/>
        <v/>
      </c>
      <c r="AG90" s="8">
        <v>5.6699999999999998E-8</v>
      </c>
      <c r="AH90" s="20" t="str">
        <f>IF(ISNUMBER(INDEX(Cables!$A$1:$N$200,MATCH(UPPER(E90),Cables!$B$1:$B$200,0),5)/1000)=FALSE,"",INDEX(Cables!$A$1:$N$200,MATCH(UPPER(E90),Cables!$B$1:$B$200,0),5)/1000)</f>
        <v/>
      </c>
      <c r="AI90" s="20" t="e">
        <f>INDEX(Cables!$A$1:$N$200,MATCH(UPPER(E90),Cables!$B$1:$B$200,0),7)/1000</f>
        <v>#N/A</v>
      </c>
      <c r="AK90" s="8">
        <f t="shared" si="19"/>
        <v>273.16000000000003</v>
      </c>
      <c r="AL90" s="8"/>
      <c r="AM90" s="21" t="e">
        <f t="shared" si="12"/>
        <v>#VALUE!</v>
      </c>
      <c r="AN90" s="20" t="e">
        <f t="shared" si="20"/>
        <v>#N/A</v>
      </c>
      <c r="AO90" s="21" t="e">
        <f t="shared" si="21"/>
        <v>#VALUE!</v>
      </c>
    </row>
    <row r="91" spans="1:41" x14ac:dyDescent="0.2">
      <c r="A91" s="31"/>
      <c r="B91" s="32"/>
      <c r="C91" s="30"/>
      <c r="D91" s="31"/>
      <c r="E91" s="45"/>
      <c r="F91" s="35"/>
      <c r="G91" s="36"/>
      <c r="H91" s="37"/>
      <c r="I91" s="46"/>
      <c r="J91" s="31"/>
      <c r="K91" s="31"/>
      <c r="L91" s="31"/>
      <c r="M91" s="38"/>
      <c r="N91" s="145" t="str">
        <f t="shared" si="13"/>
        <v/>
      </c>
      <c r="O91" s="81"/>
      <c r="P91" s="41"/>
      <c r="Q91" s="41"/>
      <c r="R91" s="43" t="str">
        <f t="shared" si="14"/>
        <v/>
      </c>
      <c r="S91" s="31"/>
      <c r="T91" s="38"/>
      <c r="U91" s="41"/>
      <c r="V91" s="38"/>
      <c r="W91" s="38"/>
      <c r="Y91" s="146" t="str">
        <f t="shared" si="11"/>
        <v/>
      </c>
      <c r="Z91" s="146" t="str">
        <f>IF(Y91="","",(IF(INDEX(Cables!$A$1:$U$200,MATCH(UPPER(E91),Cables!$B$1:$B$200,0),21)="",Y91-2,(IF(INDEX(Cables!$A$1:$U$200,MATCH(UPPER(E91),Cables!$B$1:$B$200,0),21)*0.5&lt;R91,"Transit trop important",IF(INDEX(Cables!$A$1:$U$200,MATCH(UPPER(E91),Cables!$B$1:$B$200,0),21)*0.25&gt;R91,Y91-2,Y91-4))))))</f>
        <v/>
      </c>
      <c r="AA91" s="146" t="str">
        <f>IF(Y91="","",(IF(INDEX(Cables!$A$1:$U$200,MATCH(UPPER(E91),Cables!$B$1:$B$200,0),21)="",Y91+2,(IF(INDEX(Cables!$A$1:$U$200,MATCH(UPPER(E91),Cables!$B$1:$B$200,0),21)*0.5&lt;R91,"Transit trop important",IF(INDEX(Cables!$A$1:$U$200,MATCH(UPPER(E91),Cables!$B$1:$B$200,0),21)*0.25&gt;R91,Y91+2,Y91+4))))))</f>
        <v/>
      </c>
      <c r="AB91" s="19" t="e">
        <f>INDEX(Cables!$A$1:$N$200,MATCH(UPPER(E91),Cables!$B$1:$B$200,0),14)</f>
        <v>#N/A</v>
      </c>
      <c r="AC91" s="8" t="e">
        <f t="shared" si="15"/>
        <v>#VALUE!</v>
      </c>
      <c r="AD91" s="8" t="str">
        <f t="shared" si="16"/>
        <v/>
      </c>
      <c r="AE91" s="154">
        <f t="shared" si="17"/>
        <v>2</v>
      </c>
      <c r="AF91" s="8" t="str">
        <f t="shared" si="18"/>
        <v/>
      </c>
      <c r="AG91" s="8">
        <v>5.6699999999999998E-8</v>
      </c>
      <c r="AH91" s="20" t="str">
        <f>IF(ISNUMBER(INDEX(Cables!$A$1:$N$200,MATCH(UPPER(E91),Cables!$B$1:$B$200,0),5)/1000)=FALSE,"",INDEX(Cables!$A$1:$N$200,MATCH(UPPER(E91),Cables!$B$1:$B$200,0),5)/1000)</f>
        <v/>
      </c>
      <c r="AI91" s="20" t="e">
        <f>INDEX(Cables!$A$1:$N$200,MATCH(UPPER(E91),Cables!$B$1:$B$200,0),7)/1000</f>
        <v>#N/A</v>
      </c>
      <c r="AK91" s="8">
        <f t="shared" si="19"/>
        <v>273.16000000000003</v>
      </c>
      <c r="AL91" s="8"/>
      <c r="AM91" s="21" t="e">
        <f t="shared" si="12"/>
        <v>#VALUE!</v>
      </c>
      <c r="AN91" s="20" t="e">
        <f t="shared" si="20"/>
        <v>#N/A</v>
      </c>
      <c r="AO91" s="21" t="e">
        <f t="shared" si="21"/>
        <v>#VALUE!</v>
      </c>
    </row>
    <row r="92" spans="1:41" x14ac:dyDescent="0.2">
      <c r="A92" s="31"/>
      <c r="B92" s="32"/>
      <c r="C92" s="30"/>
      <c r="D92" s="31"/>
      <c r="E92" s="45"/>
      <c r="F92" s="35"/>
      <c r="G92" s="36"/>
      <c r="H92" s="37"/>
      <c r="I92" s="46"/>
      <c r="J92" s="31"/>
      <c r="K92" s="31"/>
      <c r="L92" s="31"/>
      <c r="M92" s="38"/>
      <c r="N92" s="145" t="str">
        <f t="shared" si="13"/>
        <v/>
      </c>
      <c r="O92" s="81"/>
      <c r="P92" s="41"/>
      <c r="Q92" s="41"/>
      <c r="R92" s="43" t="str">
        <f t="shared" si="14"/>
        <v/>
      </c>
      <c r="S92" s="31"/>
      <c r="T92" s="38"/>
      <c r="U92" s="41"/>
      <c r="V92" s="38"/>
      <c r="W92" s="38"/>
      <c r="Y92" s="146" t="str">
        <f t="shared" si="11"/>
        <v/>
      </c>
      <c r="Z92" s="146" t="str">
        <f>IF(Y92="","",(IF(INDEX(Cables!$A$1:$U$200,MATCH(UPPER(E92),Cables!$B$1:$B$200,0),21)="",Y92-2,(IF(INDEX(Cables!$A$1:$U$200,MATCH(UPPER(E92),Cables!$B$1:$B$200,0),21)*0.5&lt;R92,"Transit trop important",IF(INDEX(Cables!$A$1:$U$200,MATCH(UPPER(E92),Cables!$B$1:$B$200,0),21)*0.25&gt;R92,Y92-2,Y92-4))))))</f>
        <v/>
      </c>
      <c r="AA92" s="146" t="str">
        <f>IF(Y92="","",(IF(INDEX(Cables!$A$1:$U$200,MATCH(UPPER(E92),Cables!$B$1:$B$200,0),21)="",Y92+2,(IF(INDEX(Cables!$A$1:$U$200,MATCH(UPPER(E92),Cables!$B$1:$B$200,0),21)*0.5&lt;R92,"Transit trop important",IF(INDEX(Cables!$A$1:$U$200,MATCH(UPPER(E92),Cables!$B$1:$B$200,0),21)*0.25&gt;R92,Y92+2,Y92+4))))))</f>
        <v/>
      </c>
      <c r="AB92" s="19" t="e">
        <f>INDEX(Cables!$A$1:$N$200,MATCH(UPPER(E92),Cables!$B$1:$B$200,0),14)</f>
        <v>#N/A</v>
      </c>
      <c r="AC92" s="8" t="e">
        <f t="shared" si="15"/>
        <v>#VALUE!</v>
      </c>
      <c r="AD92" s="8" t="str">
        <f t="shared" si="16"/>
        <v/>
      </c>
      <c r="AE92" s="154">
        <f t="shared" si="17"/>
        <v>2</v>
      </c>
      <c r="AF92" s="8" t="str">
        <f t="shared" si="18"/>
        <v/>
      </c>
      <c r="AG92" s="8">
        <v>5.6699999999999998E-8</v>
      </c>
      <c r="AH92" s="20" t="str">
        <f>IF(ISNUMBER(INDEX(Cables!$A$1:$N$200,MATCH(UPPER(E92),Cables!$B$1:$B$200,0),5)/1000)=FALSE,"",INDEX(Cables!$A$1:$N$200,MATCH(UPPER(E92),Cables!$B$1:$B$200,0),5)/1000)</f>
        <v/>
      </c>
      <c r="AI92" s="20" t="e">
        <f>INDEX(Cables!$A$1:$N$200,MATCH(UPPER(E92),Cables!$B$1:$B$200,0),7)/1000</f>
        <v>#N/A</v>
      </c>
      <c r="AK92" s="8">
        <f t="shared" si="19"/>
        <v>273.16000000000003</v>
      </c>
      <c r="AL92" s="8"/>
      <c r="AM92" s="21" t="e">
        <f t="shared" si="12"/>
        <v>#VALUE!</v>
      </c>
      <c r="AN92" s="20" t="e">
        <f t="shared" si="20"/>
        <v>#N/A</v>
      </c>
      <c r="AO92" s="21" t="e">
        <f t="shared" si="21"/>
        <v>#VALUE!</v>
      </c>
    </row>
    <row r="93" spans="1:41" x14ac:dyDescent="0.2">
      <c r="A93" s="31"/>
      <c r="B93" s="32"/>
      <c r="C93" s="30"/>
      <c r="D93" s="31"/>
      <c r="E93" s="45"/>
      <c r="F93" s="35"/>
      <c r="G93" s="36"/>
      <c r="H93" s="37"/>
      <c r="I93" s="46"/>
      <c r="J93" s="31"/>
      <c r="K93" s="31"/>
      <c r="L93" s="31"/>
      <c r="M93" s="38"/>
      <c r="N93" s="145" t="str">
        <f t="shared" si="13"/>
        <v/>
      </c>
      <c r="O93" s="81"/>
      <c r="P93" s="41"/>
      <c r="Q93" s="41"/>
      <c r="R93" s="43" t="str">
        <f t="shared" si="14"/>
        <v/>
      </c>
      <c r="S93" s="31"/>
      <c r="T93" s="38"/>
      <c r="U93" s="41"/>
      <c r="V93" s="38"/>
      <c r="W93" s="38"/>
      <c r="Y93" s="146" t="str">
        <f t="shared" si="11"/>
        <v/>
      </c>
      <c r="Z93" s="146" t="str">
        <f>IF(Y93="","",(IF(INDEX(Cables!$A$1:$U$200,MATCH(UPPER(E93),Cables!$B$1:$B$200,0),21)="",Y93-2,(IF(INDEX(Cables!$A$1:$U$200,MATCH(UPPER(E93),Cables!$B$1:$B$200,0),21)*0.5&lt;R93,"Transit trop important",IF(INDEX(Cables!$A$1:$U$200,MATCH(UPPER(E93),Cables!$B$1:$B$200,0),21)*0.25&gt;R93,Y93-2,Y93-4))))))</f>
        <v/>
      </c>
      <c r="AA93" s="146" t="str">
        <f>IF(Y93="","",(IF(INDEX(Cables!$A$1:$U$200,MATCH(UPPER(E93),Cables!$B$1:$B$200,0),21)="",Y93+2,(IF(INDEX(Cables!$A$1:$U$200,MATCH(UPPER(E93),Cables!$B$1:$B$200,0),21)*0.5&lt;R93,"Transit trop important",IF(INDEX(Cables!$A$1:$U$200,MATCH(UPPER(E93),Cables!$B$1:$B$200,0),21)*0.25&gt;R93,Y93+2,Y93+4))))))</f>
        <v/>
      </c>
      <c r="AB93" s="19" t="e">
        <f>INDEX(Cables!$A$1:$N$200,MATCH(UPPER(E93),Cables!$B$1:$B$200,0),14)</f>
        <v>#N/A</v>
      </c>
      <c r="AC93" s="8" t="e">
        <f t="shared" si="15"/>
        <v>#VALUE!</v>
      </c>
      <c r="AD93" s="8" t="str">
        <f t="shared" si="16"/>
        <v/>
      </c>
      <c r="AE93" s="154">
        <f t="shared" si="17"/>
        <v>2</v>
      </c>
      <c r="AF93" s="8" t="str">
        <f t="shared" si="18"/>
        <v/>
      </c>
      <c r="AG93" s="8">
        <v>5.6699999999999998E-8</v>
      </c>
      <c r="AH93" s="20" t="str">
        <f>IF(ISNUMBER(INDEX(Cables!$A$1:$N$200,MATCH(UPPER(E93),Cables!$B$1:$B$200,0),5)/1000)=FALSE,"",INDEX(Cables!$A$1:$N$200,MATCH(UPPER(E93),Cables!$B$1:$B$200,0),5)/1000)</f>
        <v/>
      </c>
      <c r="AI93" s="20" t="e">
        <f>INDEX(Cables!$A$1:$N$200,MATCH(UPPER(E93),Cables!$B$1:$B$200,0),7)/1000</f>
        <v>#N/A</v>
      </c>
      <c r="AK93" s="8">
        <f t="shared" si="19"/>
        <v>273.16000000000003</v>
      </c>
      <c r="AL93" s="8"/>
      <c r="AM93" s="21" t="e">
        <f t="shared" si="12"/>
        <v>#VALUE!</v>
      </c>
      <c r="AN93" s="20" t="e">
        <f t="shared" si="20"/>
        <v>#N/A</v>
      </c>
      <c r="AO93" s="21" t="e">
        <f t="shared" si="21"/>
        <v>#VALUE!</v>
      </c>
    </row>
    <row r="94" spans="1:41" x14ac:dyDescent="0.2">
      <c r="A94" s="31"/>
      <c r="B94" s="32"/>
      <c r="C94" s="30"/>
      <c r="D94" s="31"/>
      <c r="E94" s="45"/>
      <c r="F94" s="35"/>
      <c r="G94" s="36"/>
      <c r="H94" s="37"/>
      <c r="I94" s="46"/>
      <c r="J94" s="31"/>
      <c r="K94" s="31"/>
      <c r="L94" s="31"/>
      <c r="M94" s="38"/>
      <c r="N94" s="145" t="str">
        <f t="shared" si="13"/>
        <v/>
      </c>
      <c r="O94" s="81"/>
      <c r="P94" s="41"/>
      <c r="Q94" s="41"/>
      <c r="R94" s="43" t="str">
        <f t="shared" si="14"/>
        <v/>
      </c>
      <c r="S94" s="31"/>
      <c r="T94" s="38"/>
      <c r="U94" s="41"/>
      <c r="V94" s="38"/>
      <c r="W94" s="38"/>
      <c r="Y94" s="146" t="str">
        <f t="shared" si="11"/>
        <v/>
      </c>
      <c r="Z94" s="146" t="str">
        <f>IF(Y94="","",(IF(INDEX(Cables!$A$1:$U$200,MATCH(UPPER(E94),Cables!$B$1:$B$200,0),21)="",Y94-2,(IF(INDEX(Cables!$A$1:$U$200,MATCH(UPPER(E94),Cables!$B$1:$B$200,0),21)*0.5&lt;R94,"Transit trop important",IF(INDEX(Cables!$A$1:$U$200,MATCH(UPPER(E94),Cables!$B$1:$B$200,0),21)*0.25&gt;R94,Y94-2,Y94-4))))))</f>
        <v/>
      </c>
      <c r="AA94" s="146" t="str">
        <f>IF(Y94="","",(IF(INDEX(Cables!$A$1:$U$200,MATCH(UPPER(E94),Cables!$B$1:$B$200,0),21)="",Y94+2,(IF(INDEX(Cables!$A$1:$U$200,MATCH(UPPER(E94),Cables!$B$1:$B$200,0),21)*0.5&lt;R94,"Transit trop important",IF(INDEX(Cables!$A$1:$U$200,MATCH(UPPER(E94),Cables!$B$1:$B$200,0),21)*0.25&gt;R94,Y94+2,Y94+4))))))</f>
        <v/>
      </c>
      <c r="AB94" s="19" t="e">
        <f>INDEX(Cables!$A$1:$N$200,MATCH(UPPER(E94),Cables!$B$1:$B$200,0),14)</f>
        <v>#N/A</v>
      </c>
      <c r="AC94" s="8" t="e">
        <f t="shared" si="15"/>
        <v>#VALUE!</v>
      </c>
      <c r="AD94" s="8" t="str">
        <f t="shared" si="16"/>
        <v/>
      </c>
      <c r="AE94" s="154">
        <f t="shared" si="17"/>
        <v>2</v>
      </c>
      <c r="AF94" s="8" t="str">
        <f t="shared" si="18"/>
        <v/>
      </c>
      <c r="AG94" s="8">
        <v>5.6699999999999998E-8</v>
      </c>
      <c r="AH94" s="20" t="str">
        <f>IF(ISNUMBER(INDEX(Cables!$A$1:$N$200,MATCH(UPPER(E94),Cables!$B$1:$B$200,0),5)/1000)=FALSE,"",INDEX(Cables!$A$1:$N$200,MATCH(UPPER(E94),Cables!$B$1:$B$200,0),5)/1000)</f>
        <v/>
      </c>
      <c r="AI94" s="20" t="e">
        <f>INDEX(Cables!$A$1:$N$200,MATCH(UPPER(E94),Cables!$B$1:$B$200,0),7)/1000</f>
        <v>#N/A</v>
      </c>
      <c r="AK94" s="8">
        <f t="shared" si="19"/>
        <v>273.16000000000003</v>
      </c>
      <c r="AL94" s="8"/>
      <c r="AM94" s="21" t="e">
        <f t="shared" si="12"/>
        <v>#VALUE!</v>
      </c>
      <c r="AN94" s="20" t="e">
        <f t="shared" si="20"/>
        <v>#N/A</v>
      </c>
      <c r="AO94" s="21" t="e">
        <f t="shared" si="21"/>
        <v>#VALUE!</v>
      </c>
    </row>
    <row r="95" spans="1:41" x14ac:dyDescent="0.2">
      <c r="A95" s="31"/>
      <c r="B95" s="32"/>
      <c r="C95" s="30"/>
      <c r="D95" s="31"/>
      <c r="E95" s="45"/>
      <c r="F95" s="35"/>
      <c r="G95" s="36"/>
      <c r="H95" s="37"/>
      <c r="I95" s="46"/>
      <c r="J95" s="31"/>
      <c r="K95" s="31"/>
      <c r="L95" s="31"/>
      <c r="M95" s="38"/>
      <c r="N95" s="145" t="str">
        <f t="shared" si="13"/>
        <v/>
      </c>
      <c r="O95" s="81"/>
      <c r="P95" s="41"/>
      <c r="Q95" s="41"/>
      <c r="R95" s="43" t="str">
        <f t="shared" si="14"/>
        <v/>
      </c>
      <c r="S95" s="31"/>
      <c r="T95" s="38"/>
      <c r="U95" s="41"/>
      <c r="V95" s="38"/>
      <c r="W95" s="38"/>
      <c r="Y95" s="146" t="str">
        <f t="shared" si="11"/>
        <v/>
      </c>
      <c r="Z95" s="146" t="str">
        <f>IF(Y95="","",(IF(INDEX(Cables!$A$1:$U$200,MATCH(UPPER(E95),Cables!$B$1:$B$200,0),21)="",Y95-2,(IF(INDEX(Cables!$A$1:$U$200,MATCH(UPPER(E95),Cables!$B$1:$B$200,0),21)*0.5&lt;R95,"Transit trop important",IF(INDEX(Cables!$A$1:$U$200,MATCH(UPPER(E95),Cables!$B$1:$B$200,0),21)*0.25&gt;R95,Y95-2,Y95-4))))))</f>
        <v/>
      </c>
      <c r="AA95" s="146" t="str">
        <f>IF(Y95="","",(IF(INDEX(Cables!$A$1:$U$200,MATCH(UPPER(E95),Cables!$B$1:$B$200,0),21)="",Y95+2,(IF(INDEX(Cables!$A$1:$U$200,MATCH(UPPER(E95),Cables!$B$1:$B$200,0),21)*0.5&lt;R95,"Transit trop important",IF(INDEX(Cables!$A$1:$U$200,MATCH(UPPER(E95),Cables!$B$1:$B$200,0),21)*0.25&gt;R95,Y95+2,Y95+4))))))</f>
        <v/>
      </c>
      <c r="AB95" s="19" t="e">
        <f>INDEX(Cables!$A$1:$N$200,MATCH(UPPER(E95),Cables!$B$1:$B$200,0),14)</f>
        <v>#N/A</v>
      </c>
      <c r="AC95" s="8" t="e">
        <f t="shared" si="15"/>
        <v>#VALUE!</v>
      </c>
      <c r="AD95" s="8" t="str">
        <f t="shared" si="16"/>
        <v/>
      </c>
      <c r="AE95" s="154">
        <f t="shared" si="17"/>
        <v>2</v>
      </c>
      <c r="AF95" s="8" t="str">
        <f t="shared" si="18"/>
        <v/>
      </c>
      <c r="AG95" s="8">
        <v>5.6699999999999998E-8</v>
      </c>
      <c r="AH95" s="20" t="str">
        <f>IF(ISNUMBER(INDEX(Cables!$A$1:$N$200,MATCH(UPPER(E95),Cables!$B$1:$B$200,0),5)/1000)=FALSE,"",INDEX(Cables!$A$1:$N$200,MATCH(UPPER(E95),Cables!$B$1:$B$200,0),5)/1000)</f>
        <v/>
      </c>
      <c r="AI95" s="20" t="e">
        <f>INDEX(Cables!$A$1:$N$200,MATCH(UPPER(E95),Cables!$B$1:$B$200,0),7)/1000</f>
        <v>#N/A</v>
      </c>
      <c r="AK95" s="8">
        <f t="shared" si="19"/>
        <v>273.16000000000003</v>
      </c>
      <c r="AL95" s="8"/>
      <c r="AM95" s="21" t="e">
        <f t="shared" si="12"/>
        <v>#VALUE!</v>
      </c>
      <c r="AN95" s="20" t="e">
        <f t="shared" si="20"/>
        <v>#N/A</v>
      </c>
      <c r="AO95" s="21" t="e">
        <f t="shared" si="21"/>
        <v>#VALUE!</v>
      </c>
    </row>
    <row r="96" spans="1:41" x14ac:dyDescent="0.2">
      <c r="A96" s="31"/>
      <c r="B96" s="32"/>
      <c r="C96" s="30"/>
      <c r="D96" s="31"/>
      <c r="E96" s="45"/>
      <c r="F96" s="35"/>
      <c r="G96" s="36"/>
      <c r="H96" s="37"/>
      <c r="I96" s="46"/>
      <c r="J96" s="31"/>
      <c r="K96" s="31"/>
      <c r="L96" s="31"/>
      <c r="M96" s="38"/>
      <c r="N96" s="145" t="str">
        <f t="shared" si="13"/>
        <v/>
      </c>
      <c r="O96" s="81"/>
      <c r="P96" s="41"/>
      <c r="Q96" s="41"/>
      <c r="R96" s="43" t="str">
        <f t="shared" si="14"/>
        <v/>
      </c>
      <c r="S96" s="31"/>
      <c r="T96" s="38"/>
      <c r="U96" s="41"/>
      <c r="V96" s="38"/>
      <c r="W96" s="38"/>
      <c r="Y96" s="146" t="str">
        <f t="shared" si="11"/>
        <v/>
      </c>
      <c r="Z96" s="146" t="str">
        <f>IF(Y96="","",(IF(INDEX(Cables!$A$1:$U$200,MATCH(UPPER(E96),Cables!$B$1:$B$200,0),21)="",Y96-2,(IF(INDEX(Cables!$A$1:$U$200,MATCH(UPPER(E96),Cables!$B$1:$B$200,0),21)*0.5&lt;R96,"Transit trop important",IF(INDEX(Cables!$A$1:$U$200,MATCH(UPPER(E96),Cables!$B$1:$B$200,0),21)*0.25&gt;R96,Y96-2,Y96-4))))))</f>
        <v/>
      </c>
      <c r="AA96" s="146" t="str">
        <f>IF(Y96="","",(IF(INDEX(Cables!$A$1:$U$200,MATCH(UPPER(E96),Cables!$B$1:$B$200,0),21)="",Y96+2,(IF(INDEX(Cables!$A$1:$U$200,MATCH(UPPER(E96),Cables!$B$1:$B$200,0),21)*0.5&lt;R96,"Transit trop important",IF(INDEX(Cables!$A$1:$U$200,MATCH(UPPER(E96),Cables!$B$1:$B$200,0),21)*0.25&gt;R96,Y96+2,Y96+4))))))</f>
        <v/>
      </c>
      <c r="AB96" s="19" t="e">
        <f>INDEX(Cables!$A$1:$N$200,MATCH(UPPER(E96),Cables!$B$1:$B$200,0),14)</f>
        <v>#N/A</v>
      </c>
      <c r="AC96" s="8" t="e">
        <f t="shared" si="15"/>
        <v>#VALUE!</v>
      </c>
      <c r="AD96" s="8" t="str">
        <f t="shared" si="16"/>
        <v/>
      </c>
      <c r="AE96" s="154">
        <f t="shared" si="17"/>
        <v>2</v>
      </c>
      <c r="AF96" s="8" t="str">
        <f t="shared" si="18"/>
        <v/>
      </c>
      <c r="AG96" s="8">
        <v>5.6699999999999998E-8</v>
      </c>
      <c r="AH96" s="20" t="str">
        <f>IF(ISNUMBER(INDEX(Cables!$A$1:$N$200,MATCH(UPPER(E96),Cables!$B$1:$B$200,0),5)/1000)=FALSE,"",INDEX(Cables!$A$1:$N$200,MATCH(UPPER(E96),Cables!$B$1:$B$200,0),5)/1000)</f>
        <v/>
      </c>
      <c r="AI96" s="20" t="e">
        <f>INDEX(Cables!$A$1:$N$200,MATCH(UPPER(E96),Cables!$B$1:$B$200,0),7)/1000</f>
        <v>#N/A</v>
      </c>
      <c r="AK96" s="8">
        <f t="shared" si="19"/>
        <v>273.16000000000003</v>
      </c>
      <c r="AL96" s="8"/>
      <c r="AM96" s="21" t="e">
        <f t="shared" si="12"/>
        <v>#VALUE!</v>
      </c>
      <c r="AN96" s="20" t="e">
        <f t="shared" si="20"/>
        <v>#N/A</v>
      </c>
      <c r="AO96" s="21" t="e">
        <f t="shared" si="21"/>
        <v>#VALUE!</v>
      </c>
    </row>
    <row r="97" spans="1:41" x14ac:dyDescent="0.2">
      <c r="A97" s="31"/>
      <c r="B97" s="32"/>
      <c r="C97" s="30"/>
      <c r="D97" s="31"/>
      <c r="E97" s="45"/>
      <c r="F97" s="35"/>
      <c r="G97" s="36"/>
      <c r="H97" s="37"/>
      <c r="I97" s="46"/>
      <c r="J97" s="31"/>
      <c r="K97" s="31"/>
      <c r="L97" s="31"/>
      <c r="M97" s="38"/>
      <c r="N97" s="145" t="str">
        <f t="shared" si="13"/>
        <v/>
      </c>
      <c r="O97" s="81"/>
      <c r="P97" s="41"/>
      <c r="Q97" s="41"/>
      <c r="R97" s="43" t="str">
        <f t="shared" si="14"/>
        <v/>
      </c>
      <c r="S97" s="31"/>
      <c r="T97" s="38"/>
      <c r="U97" s="41"/>
      <c r="V97" s="38"/>
      <c r="W97" s="38"/>
      <c r="Y97" s="146" t="str">
        <f t="shared" si="11"/>
        <v/>
      </c>
      <c r="Z97" s="146" t="str">
        <f>IF(Y97="","",(IF(INDEX(Cables!$A$1:$U$200,MATCH(UPPER(E97),Cables!$B$1:$B$200,0),21)="",Y97-2,(IF(INDEX(Cables!$A$1:$U$200,MATCH(UPPER(E97),Cables!$B$1:$B$200,0),21)*0.5&lt;R97,"Transit trop important",IF(INDEX(Cables!$A$1:$U$200,MATCH(UPPER(E97),Cables!$B$1:$B$200,0),21)*0.25&gt;R97,Y97-2,Y97-4))))))</f>
        <v/>
      </c>
      <c r="AA97" s="146" t="str">
        <f>IF(Y97="","",(IF(INDEX(Cables!$A$1:$U$200,MATCH(UPPER(E97),Cables!$B$1:$B$200,0),21)="",Y97+2,(IF(INDEX(Cables!$A$1:$U$200,MATCH(UPPER(E97),Cables!$B$1:$B$200,0),21)*0.5&lt;R97,"Transit trop important",IF(INDEX(Cables!$A$1:$U$200,MATCH(UPPER(E97),Cables!$B$1:$B$200,0),21)*0.25&gt;R97,Y97+2,Y97+4))))))</f>
        <v/>
      </c>
      <c r="AB97" s="19" t="e">
        <f>INDEX(Cables!$A$1:$N$200,MATCH(UPPER(E97),Cables!$B$1:$B$200,0),14)</f>
        <v>#N/A</v>
      </c>
      <c r="AC97" s="8" t="e">
        <f t="shared" si="15"/>
        <v>#VALUE!</v>
      </c>
      <c r="AD97" s="8" t="str">
        <f t="shared" si="16"/>
        <v/>
      </c>
      <c r="AE97" s="154">
        <f t="shared" si="17"/>
        <v>2</v>
      </c>
      <c r="AF97" s="8" t="str">
        <f t="shared" si="18"/>
        <v/>
      </c>
      <c r="AG97" s="8">
        <v>5.6699999999999998E-8</v>
      </c>
      <c r="AH97" s="20" t="str">
        <f>IF(ISNUMBER(INDEX(Cables!$A$1:$N$200,MATCH(UPPER(E97),Cables!$B$1:$B$200,0),5)/1000)=FALSE,"",INDEX(Cables!$A$1:$N$200,MATCH(UPPER(E97),Cables!$B$1:$B$200,0),5)/1000)</f>
        <v/>
      </c>
      <c r="AI97" s="20" t="e">
        <f>INDEX(Cables!$A$1:$N$200,MATCH(UPPER(E97),Cables!$B$1:$B$200,0),7)/1000</f>
        <v>#N/A</v>
      </c>
      <c r="AK97" s="8">
        <f t="shared" si="19"/>
        <v>273.16000000000003</v>
      </c>
      <c r="AL97" s="8"/>
      <c r="AM97" s="21" t="e">
        <f t="shared" si="12"/>
        <v>#VALUE!</v>
      </c>
      <c r="AN97" s="20" t="e">
        <f t="shared" si="20"/>
        <v>#N/A</v>
      </c>
      <c r="AO97" s="21" t="e">
        <f t="shared" si="21"/>
        <v>#VALUE!</v>
      </c>
    </row>
    <row r="98" spans="1:41" x14ac:dyDescent="0.2">
      <c r="A98" s="31"/>
      <c r="B98" s="32"/>
      <c r="C98" s="30"/>
      <c r="D98" s="31"/>
      <c r="E98" s="45"/>
      <c r="F98" s="35"/>
      <c r="G98" s="36"/>
      <c r="H98" s="37"/>
      <c r="I98" s="46"/>
      <c r="J98" s="31"/>
      <c r="K98" s="31"/>
      <c r="L98" s="31"/>
      <c r="M98" s="38"/>
      <c r="N98" s="145" t="str">
        <f t="shared" si="13"/>
        <v/>
      </c>
      <c r="O98" s="81"/>
      <c r="P98" s="41"/>
      <c r="Q98" s="41"/>
      <c r="R98" s="43" t="str">
        <f t="shared" si="14"/>
        <v/>
      </c>
      <c r="S98" s="31"/>
      <c r="T98" s="38"/>
      <c r="U98" s="41"/>
      <c r="V98" s="38"/>
      <c r="W98" s="38"/>
      <c r="Y98" s="146" t="str">
        <f t="shared" si="11"/>
        <v/>
      </c>
      <c r="Z98" s="146" t="str">
        <f>IF(Y98="","",(IF(INDEX(Cables!$A$1:$U$200,MATCH(UPPER(E98),Cables!$B$1:$B$200,0),21)="",Y98-2,(IF(INDEX(Cables!$A$1:$U$200,MATCH(UPPER(E98),Cables!$B$1:$B$200,0),21)*0.5&lt;R98,"Transit trop important",IF(INDEX(Cables!$A$1:$U$200,MATCH(UPPER(E98),Cables!$B$1:$B$200,0),21)*0.25&gt;R98,Y98-2,Y98-4))))))</f>
        <v/>
      </c>
      <c r="AA98" s="146" t="str">
        <f>IF(Y98="","",(IF(INDEX(Cables!$A$1:$U$200,MATCH(UPPER(E98),Cables!$B$1:$B$200,0),21)="",Y98+2,(IF(INDEX(Cables!$A$1:$U$200,MATCH(UPPER(E98),Cables!$B$1:$B$200,0),21)*0.5&lt;R98,"Transit trop important",IF(INDEX(Cables!$A$1:$U$200,MATCH(UPPER(E98),Cables!$B$1:$B$200,0),21)*0.25&gt;R98,Y98+2,Y98+4))))))</f>
        <v/>
      </c>
      <c r="AB98" s="19" t="e">
        <f>INDEX(Cables!$A$1:$N$200,MATCH(UPPER(E98),Cables!$B$1:$B$200,0),14)</f>
        <v>#N/A</v>
      </c>
      <c r="AC98" s="8" t="e">
        <f t="shared" si="15"/>
        <v>#VALUE!</v>
      </c>
      <c r="AD98" s="8" t="str">
        <f t="shared" si="16"/>
        <v/>
      </c>
      <c r="AE98" s="154">
        <f t="shared" si="17"/>
        <v>2</v>
      </c>
      <c r="AF98" s="8" t="str">
        <f t="shared" si="18"/>
        <v/>
      </c>
      <c r="AG98" s="8">
        <v>5.6699999999999998E-8</v>
      </c>
      <c r="AH98" s="20" t="str">
        <f>IF(ISNUMBER(INDEX(Cables!$A$1:$N$200,MATCH(UPPER(E98),Cables!$B$1:$B$200,0),5)/1000)=FALSE,"",INDEX(Cables!$A$1:$N$200,MATCH(UPPER(E98),Cables!$B$1:$B$200,0),5)/1000)</f>
        <v/>
      </c>
      <c r="AI98" s="20" t="e">
        <f>INDEX(Cables!$A$1:$N$200,MATCH(UPPER(E98),Cables!$B$1:$B$200,0),7)/1000</f>
        <v>#N/A</v>
      </c>
      <c r="AK98" s="8">
        <f t="shared" si="19"/>
        <v>273.16000000000003</v>
      </c>
      <c r="AL98" s="8"/>
      <c r="AM98" s="21" t="e">
        <f t="shared" si="12"/>
        <v>#VALUE!</v>
      </c>
      <c r="AN98" s="20" t="e">
        <f t="shared" si="20"/>
        <v>#N/A</v>
      </c>
      <c r="AO98" s="21" t="e">
        <f t="shared" si="21"/>
        <v>#VALUE!</v>
      </c>
    </row>
    <row r="99" spans="1:41" x14ac:dyDescent="0.2">
      <c r="A99" s="31"/>
      <c r="B99" s="32"/>
      <c r="C99" s="30"/>
      <c r="D99" s="31"/>
      <c r="E99" s="45"/>
      <c r="F99" s="35"/>
      <c r="G99" s="36"/>
      <c r="H99" s="37"/>
      <c r="I99" s="46"/>
      <c r="J99" s="31"/>
      <c r="K99" s="31"/>
      <c r="L99" s="31"/>
      <c r="M99" s="38"/>
      <c r="N99" s="145" t="str">
        <f t="shared" si="13"/>
        <v/>
      </c>
      <c r="O99" s="81"/>
      <c r="P99" s="41"/>
      <c r="Q99" s="41"/>
      <c r="R99" s="43" t="str">
        <f t="shared" si="14"/>
        <v/>
      </c>
      <c r="S99" s="31"/>
      <c r="T99" s="38"/>
      <c r="U99" s="41"/>
      <c r="V99" s="38"/>
      <c r="W99" s="38"/>
      <c r="Y99" s="146" t="str">
        <f t="shared" si="11"/>
        <v/>
      </c>
      <c r="Z99" s="146" t="str">
        <f>IF(Y99="","",(IF(INDEX(Cables!$A$1:$U$200,MATCH(UPPER(E99),Cables!$B$1:$B$200,0),21)="",Y99-2,(IF(INDEX(Cables!$A$1:$U$200,MATCH(UPPER(E99),Cables!$B$1:$B$200,0),21)*0.5&lt;R99,"Transit trop important",IF(INDEX(Cables!$A$1:$U$200,MATCH(UPPER(E99),Cables!$B$1:$B$200,0),21)*0.25&gt;R99,Y99-2,Y99-4))))))</f>
        <v/>
      </c>
      <c r="AA99" s="146" t="str">
        <f>IF(Y99="","",(IF(INDEX(Cables!$A$1:$U$200,MATCH(UPPER(E99),Cables!$B$1:$B$200,0),21)="",Y99+2,(IF(INDEX(Cables!$A$1:$U$200,MATCH(UPPER(E99),Cables!$B$1:$B$200,0),21)*0.5&lt;R99,"Transit trop important",IF(INDEX(Cables!$A$1:$U$200,MATCH(UPPER(E99),Cables!$B$1:$B$200,0),21)*0.25&gt;R99,Y99+2,Y99+4))))))</f>
        <v/>
      </c>
      <c r="AB99" s="19" t="e">
        <f>INDEX(Cables!$A$1:$N$200,MATCH(UPPER(E99),Cables!$B$1:$B$200,0),14)</f>
        <v>#N/A</v>
      </c>
      <c r="AC99" s="8" t="e">
        <f t="shared" si="15"/>
        <v>#VALUE!</v>
      </c>
      <c r="AD99" s="8" t="str">
        <f t="shared" si="16"/>
        <v/>
      </c>
      <c r="AE99" s="154">
        <f t="shared" si="17"/>
        <v>2</v>
      </c>
      <c r="AF99" s="8" t="str">
        <f t="shared" si="18"/>
        <v/>
      </c>
      <c r="AG99" s="8">
        <v>5.6699999999999998E-8</v>
      </c>
      <c r="AH99" s="20" t="str">
        <f>IF(ISNUMBER(INDEX(Cables!$A$1:$N$200,MATCH(UPPER(E99),Cables!$B$1:$B$200,0),5)/1000)=FALSE,"",INDEX(Cables!$A$1:$N$200,MATCH(UPPER(E99),Cables!$B$1:$B$200,0),5)/1000)</f>
        <v/>
      </c>
      <c r="AI99" s="20" t="e">
        <f>INDEX(Cables!$A$1:$N$200,MATCH(UPPER(E99),Cables!$B$1:$B$200,0),7)/1000</f>
        <v>#N/A</v>
      </c>
      <c r="AK99" s="8">
        <f t="shared" si="19"/>
        <v>273.16000000000003</v>
      </c>
      <c r="AL99" s="8"/>
      <c r="AM99" s="21" t="e">
        <f t="shared" si="12"/>
        <v>#VALUE!</v>
      </c>
      <c r="AN99" s="20" t="e">
        <f t="shared" si="20"/>
        <v>#N/A</v>
      </c>
      <c r="AO99" s="21" t="e">
        <f t="shared" si="21"/>
        <v>#VALUE!</v>
      </c>
    </row>
    <row r="100" spans="1:41" x14ac:dyDescent="0.2">
      <c r="A100" s="31"/>
      <c r="B100" s="32"/>
      <c r="C100" s="30"/>
      <c r="D100" s="31"/>
      <c r="E100" s="45"/>
      <c r="F100" s="35"/>
      <c r="G100" s="36"/>
      <c r="H100" s="37"/>
      <c r="I100" s="46"/>
      <c r="J100" s="31"/>
      <c r="K100" s="31"/>
      <c r="L100" s="31"/>
      <c r="M100" s="38"/>
      <c r="N100" s="145" t="str">
        <f t="shared" si="13"/>
        <v/>
      </c>
      <c r="O100" s="81"/>
      <c r="P100" s="41"/>
      <c r="Q100" s="41"/>
      <c r="R100" s="43" t="str">
        <f t="shared" si="14"/>
        <v/>
      </c>
      <c r="S100" s="31"/>
      <c r="T100" s="38"/>
      <c r="U100" s="41"/>
      <c r="V100" s="38"/>
      <c r="W100" s="38"/>
      <c r="Y100" s="146" t="str">
        <f t="shared" si="11"/>
        <v/>
      </c>
      <c r="Z100" s="146" t="str">
        <f>IF(Y100="","",(IF(INDEX(Cables!$A$1:$U$200,MATCH(UPPER(E100),Cables!$B$1:$B$200,0),21)="",Y100-2,(IF(INDEX(Cables!$A$1:$U$200,MATCH(UPPER(E100),Cables!$B$1:$B$200,0),21)*0.5&lt;R100,"Transit trop important",IF(INDEX(Cables!$A$1:$U$200,MATCH(UPPER(E100),Cables!$B$1:$B$200,0),21)*0.25&gt;R100,Y100-2,Y100-4))))))</f>
        <v/>
      </c>
      <c r="AA100" s="146" t="str">
        <f>IF(Y100="","",(IF(INDEX(Cables!$A$1:$U$200,MATCH(UPPER(E100),Cables!$B$1:$B$200,0),21)="",Y100+2,(IF(INDEX(Cables!$A$1:$U$200,MATCH(UPPER(E100),Cables!$B$1:$B$200,0),21)*0.5&lt;R100,"Transit trop important",IF(INDEX(Cables!$A$1:$U$200,MATCH(UPPER(E100),Cables!$B$1:$B$200,0),21)*0.25&gt;R100,Y100+2,Y100+4))))))</f>
        <v/>
      </c>
      <c r="AB100" s="19" t="e">
        <f>INDEX(Cables!$A$1:$N$200,MATCH(UPPER(E100),Cables!$B$1:$B$200,0),14)</f>
        <v>#N/A</v>
      </c>
      <c r="AC100" s="8" t="e">
        <f t="shared" si="15"/>
        <v>#VALUE!</v>
      </c>
      <c r="AD100" s="8" t="str">
        <f t="shared" si="16"/>
        <v/>
      </c>
      <c r="AE100" s="154">
        <f t="shared" si="17"/>
        <v>2</v>
      </c>
      <c r="AF100" s="8" t="str">
        <f t="shared" si="18"/>
        <v/>
      </c>
      <c r="AG100" s="8">
        <v>5.6699999999999998E-8</v>
      </c>
      <c r="AH100" s="20" t="str">
        <f>IF(ISNUMBER(INDEX(Cables!$A$1:$N$200,MATCH(UPPER(E100),Cables!$B$1:$B$200,0),5)/1000)=FALSE,"",INDEX(Cables!$A$1:$N$200,MATCH(UPPER(E100),Cables!$B$1:$B$200,0),5)/1000)</f>
        <v/>
      </c>
      <c r="AI100" s="20" t="e">
        <f>INDEX(Cables!$A$1:$N$200,MATCH(UPPER(E100),Cables!$B$1:$B$200,0),7)/1000</f>
        <v>#N/A</v>
      </c>
      <c r="AK100" s="8">
        <f t="shared" si="19"/>
        <v>273.16000000000003</v>
      </c>
      <c r="AL100" s="8"/>
      <c r="AM100" s="21" t="e">
        <f t="shared" si="12"/>
        <v>#VALUE!</v>
      </c>
      <c r="AN100" s="20" t="e">
        <f t="shared" si="20"/>
        <v>#N/A</v>
      </c>
      <c r="AO100" s="21" t="e">
        <f t="shared" si="21"/>
        <v>#VALUE!</v>
      </c>
    </row>
    <row r="101" spans="1:41" x14ac:dyDescent="0.2">
      <c r="A101" s="31"/>
      <c r="B101" s="32"/>
      <c r="C101" s="30"/>
      <c r="D101" s="31"/>
      <c r="E101" s="45"/>
      <c r="F101" s="35"/>
      <c r="G101" s="36"/>
      <c r="H101" s="37"/>
      <c r="I101" s="46"/>
      <c r="J101" s="31"/>
      <c r="K101" s="31"/>
      <c r="L101" s="31"/>
      <c r="M101" s="38"/>
      <c r="N101" s="145" t="str">
        <f t="shared" si="13"/>
        <v/>
      </c>
      <c r="O101" s="81"/>
      <c r="P101" s="41"/>
      <c r="Q101" s="41"/>
      <c r="R101" s="43" t="str">
        <f t="shared" si="14"/>
        <v/>
      </c>
      <c r="S101" s="31"/>
      <c r="T101" s="38"/>
      <c r="U101" s="41"/>
      <c r="V101" s="38"/>
      <c r="W101" s="38"/>
      <c r="Y101" s="146" t="str">
        <f t="shared" si="11"/>
        <v/>
      </c>
      <c r="Z101" s="146" t="str">
        <f>IF(Y101="","",(IF(INDEX(Cables!$A$1:$U$200,MATCH(UPPER(E101),Cables!$B$1:$B$200,0),21)="",Y101-2,(IF(INDEX(Cables!$A$1:$U$200,MATCH(UPPER(E101),Cables!$B$1:$B$200,0),21)*0.5&lt;R101,"Transit trop important",IF(INDEX(Cables!$A$1:$U$200,MATCH(UPPER(E101),Cables!$B$1:$B$200,0),21)*0.25&gt;R101,Y101-2,Y101-4))))))</f>
        <v/>
      </c>
      <c r="AA101" s="146" t="str">
        <f>IF(Y101="","",(IF(INDEX(Cables!$A$1:$U$200,MATCH(UPPER(E101),Cables!$B$1:$B$200,0),21)="",Y101+2,(IF(INDEX(Cables!$A$1:$U$200,MATCH(UPPER(E101),Cables!$B$1:$B$200,0),21)*0.5&lt;R101,"Transit trop important",IF(INDEX(Cables!$A$1:$U$200,MATCH(UPPER(E101),Cables!$B$1:$B$200,0),21)*0.25&gt;R101,Y101+2,Y101+4))))))</f>
        <v/>
      </c>
      <c r="AB101" s="19" t="e">
        <f>INDEX(Cables!$A$1:$N$200,MATCH(UPPER(E101),Cables!$B$1:$B$200,0),14)</f>
        <v>#N/A</v>
      </c>
      <c r="AC101" s="8" t="e">
        <f t="shared" si="15"/>
        <v>#VALUE!</v>
      </c>
      <c r="AD101" s="8" t="str">
        <f t="shared" si="16"/>
        <v/>
      </c>
      <c r="AE101" s="154">
        <f t="shared" si="17"/>
        <v>2</v>
      </c>
      <c r="AF101" s="8" t="str">
        <f t="shared" si="18"/>
        <v/>
      </c>
      <c r="AG101" s="8">
        <v>5.6699999999999998E-8</v>
      </c>
      <c r="AH101" s="20" t="str">
        <f>IF(ISNUMBER(INDEX(Cables!$A$1:$N$200,MATCH(UPPER(E101),Cables!$B$1:$B$200,0),5)/1000)=FALSE,"",INDEX(Cables!$A$1:$N$200,MATCH(UPPER(E101),Cables!$B$1:$B$200,0),5)/1000)</f>
        <v/>
      </c>
      <c r="AI101" s="20" t="e">
        <f>INDEX(Cables!$A$1:$N$200,MATCH(UPPER(E101),Cables!$B$1:$B$200,0),7)/1000</f>
        <v>#N/A</v>
      </c>
      <c r="AK101" s="8">
        <f t="shared" si="19"/>
        <v>273.16000000000003</v>
      </c>
      <c r="AL101" s="8"/>
      <c r="AM101" s="21" t="e">
        <f t="shared" si="12"/>
        <v>#VALUE!</v>
      </c>
      <c r="AN101" s="20" t="e">
        <f t="shared" si="20"/>
        <v>#N/A</v>
      </c>
      <c r="AO101" s="21" t="e">
        <f t="shared" si="21"/>
        <v>#VALUE!</v>
      </c>
    </row>
    <row r="102" spans="1:41" x14ac:dyDescent="0.2">
      <c r="A102" s="34"/>
      <c r="B102" s="37"/>
      <c r="C102" s="33"/>
      <c r="D102" s="34"/>
      <c r="E102" s="45"/>
      <c r="F102" s="35"/>
      <c r="G102" s="44"/>
      <c r="H102" s="37"/>
      <c r="I102" s="46"/>
      <c r="J102" s="31"/>
      <c r="K102" s="31"/>
      <c r="L102" s="31"/>
      <c r="M102" s="38"/>
      <c r="N102" s="145" t="str">
        <f t="shared" si="13"/>
        <v/>
      </c>
      <c r="O102" s="81"/>
      <c r="P102" s="41"/>
      <c r="Q102" s="41"/>
      <c r="R102" s="43" t="str">
        <f t="shared" si="14"/>
        <v/>
      </c>
      <c r="S102" s="31"/>
      <c r="T102" s="38"/>
      <c r="U102" s="41"/>
      <c r="V102" s="38"/>
      <c r="W102" s="38"/>
      <c r="Y102" s="146" t="str">
        <f t="shared" si="11"/>
        <v/>
      </c>
      <c r="Z102" s="146" t="str">
        <f>IF(Y102="","",(IF(INDEX(Cables!$A$1:$U$200,MATCH(UPPER(E102),Cables!$B$1:$B$200,0),21)="",Y102-2,(IF(INDEX(Cables!$A$1:$U$200,MATCH(UPPER(E102),Cables!$B$1:$B$200,0),21)*0.5&lt;R102,"Transit trop important",IF(INDEX(Cables!$A$1:$U$200,MATCH(UPPER(E102),Cables!$B$1:$B$200,0),21)*0.25&gt;R102,Y102-2,Y102-4))))))</f>
        <v/>
      </c>
      <c r="AA102" s="146" t="str">
        <f>IF(Y102="","",(IF(INDEX(Cables!$A$1:$U$200,MATCH(UPPER(E102),Cables!$B$1:$B$200,0),21)="",Y102+2,(IF(INDEX(Cables!$A$1:$U$200,MATCH(UPPER(E102),Cables!$B$1:$B$200,0),21)*0.5&lt;R102,"Transit trop important",IF(INDEX(Cables!$A$1:$U$200,MATCH(UPPER(E102),Cables!$B$1:$B$200,0),21)*0.25&gt;R102,Y102+2,Y102+4))))))</f>
        <v/>
      </c>
      <c r="AB102" s="19" t="e">
        <f>INDEX(Cables!$A$1:$N$200,MATCH(UPPER(E102),Cables!$B$1:$B$200,0),14)</f>
        <v>#N/A</v>
      </c>
      <c r="AC102" s="8" t="e">
        <f t="shared" si="15"/>
        <v>#VALUE!</v>
      </c>
      <c r="AD102" s="8" t="str">
        <f t="shared" si="16"/>
        <v/>
      </c>
      <c r="AE102" s="154">
        <f t="shared" si="17"/>
        <v>2</v>
      </c>
      <c r="AF102" s="8" t="str">
        <f t="shared" si="18"/>
        <v/>
      </c>
      <c r="AG102" s="8">
        <v>5.6699999999999998E-8</v>
      </c>
      <c r="AH102" s="20" t="str">
        <f>IF(ISNUMBER(INDEX(Cables!$A$1:$N$200,MATCH(UPPER(E102),Cables!$B$1:$B$200,0),5)/1000)=FALSE,"",INDEX(Cables!$A$1:$N$200,MATCH(UPPER(E102),Cables!$B$1:$B$200,0),5)/1000)</f>
        <v/>
      </c>
      <c r="AI102" s="20" t="e">
        <f>INDEX(Cables!$A$1:$N$200,MATCH(UPPER(E102),Cables!$B$1:$B$200,0),7)/1000</f>
        <v>#N/A</v>
      </c>
      <c r="AK102" s="8">
        <f t="shared" si="19"/>
        <v>273.16000000000003</v>
      </c>
      <c r="AL102" s="8"/>
      <c r="AM102" s="21" t="e">
        <f t="shared" si="12"/>
        <v>#VALUE!</v>
      </c>
      <c r="AN102" s="20" t="e">
        <f t="shared" si="20"/>
        <v>#N/A</v>
      </c>
      <c r="AO102" s="21" t="e">
        <f t="shared" si="21"/>
        <v>#VALUE!</v>
      </c>
    </row>
    <row r="103" spans="1:41" x14ac:dyDescent="0.2">
      <c r="A103" s="34"/>
      <c r="B103" s="37"/>
      <c r="C103" s="33"/>
      <c r="D103" s="34"/>
      <c r="E103" s="45"/>
      <c r="F103" s="35"/>
      <c r="G103" s="44"/>
      <c r="H103" s="37"/>
      <c r="I103" s="46"/>
      <c r="J103" s="31"/>
      <c r="K103" s="31"/>
      <c r="L103" s="31"/>
      <c r="M103" s="38"/>
      <c r="N103" s="145" t="str">
        <f t="shared" si="13"/>
        <v/>
      </c>
      <c r="O103" s="81"/>
      <c r="P103" s="41"/>
      <c r="Q103" s="41"/>
      <c r="R103" s="43" t="str">
        <f t="shared" si="14"/>
        <v/>
      </c>
      <c r="S103" s="31"/>
      <c r="T103" s="38"/>
      <c r="U103" s="41"/>
      <c r="V103" s="38"/>
      <c r="W103" s="38"/>
      <c r="Y103" s="146" t="str">
        <f t="shared" si="11"/>
        <v/>
      </c>
      <c r="Z103" s="146" t="str">
        <f>IF(Y103="","",(IF(INDEX(Cables!$A$1:$U$200,MATCH(UPPER(E103),Cables!$B$1:$B$200,0),21)="",Y103-2,(IF(INDEX(Cables!$A$1:$U$200,MATCH(UPPER(E103),Cables!$B$1:$B$200,0),21)*0.5&lt;R103,"Transit trop important",IF(INDEX(Cables!$A$1:$U$200,MATCH(UPPER(E103),Cables!$B$1:$B$200,0),21)*0.25&gt;R103,Y103-2,Y103-4))))))</f>
        <v/>
      </c>
      <c r="AA103" s="146" t="str">
        <f>IF(Y103="","",(IF(INDEX(Cables!$A$1:$U$200,MATCH(UPPER(E103),Cables!$B$1:$B$200,0),21)="",Y103+2,(IF(INDEX(Cables!$A$1:$U$200,MATCH(UPPER(E103),Cables!$B$1:$B$200,0),21)*0.5&lt;R103,"Transit trop important",IF(INDEX(Cables!$A$1:$U$200,MATCH(UPPER(E103),Cables!$B$1:$B$200,0),21)*0.25&gt;R103,Y103+2,Y103+4))))))</f>
        <v/>
      </c>
      <c r="AB103" s="19" t="e">
        <f>INDEX(Cables!$A$1:$N$200,MATCH(UPPER(E103),Cables!$B$1:$B$200,0),14)</f>
        <v>#N/A</v>
      </c>
      <c r="AC103" s="8" t="e">
        <f t="shared" si="15"/>
        <v>#VALUE!</v>
      </c>
      <c r="AD103" s="8" t="str">
        <f t="shared" si="16"/>
        <v/>
      </c>
      <c r="AE103" s="154">
        <f t="shared" si="17"/>
        <v>2</v>
      </c>
      <c r="AF103" s="8" t="str">
        <f t="shared" si="18"/>
        <v/>
      </c>
      <c r="AG103" s="8">
        <v>5.6699999999999998E-8</v>
      </c>
      <c r="AH103" s="20" t="str">
        <f>IF(ISNUMBER(INDEX(Cables!$A$1:$N$200,MATCH(UPPER(E103),Cables!$B$1:$B$200,0),5)/1000)=FALSE,"",INDEX(Cables!$A$1:$N$200,MATCH(UPPER(E103),Cables!$B$1:$B$200,0),5)/1000)</f>
        <v/>
      </c>
      <c r="AI103" s="20" t="e">
        <f>INDEX(Cables!$A$1:$N$200,MATCH(UPPER(E103),Cables!$B$1:$B$200,0),7)/1000</f>
        <v>#N/A</v>
      </c>
      <c r="AK103" s="8">
        <f t="shared" si="19"/>
        <v>273.16000000000003</v>
      </c>
      <c r="AL103" s="8"/>
      <c r="AM103" s="21" t="e">
        <f t="shared" si="12"/>
        <v>#VALUE!</v>
      </c>
      <c r="AN103" s="20" t="e">
        <f t="shared" si="20"/>
        <v>#N/A</v>
      </c>
      <c r="AO103" s="21" t="e">
        <f t="shared" si="21"/>
        <v>#VALUE!</v>
      </c>
    </row>
    <row r="104" spans="1:41" x14ac:dyDescent="0.2">
      <c r="A104" s="34"/>
      <c r="B104" s="37"/>
      <c r="C104" s="33"/>
      <c r="D104" s="34"/>
      <c r="E104" s="45"/>
      <c r="F104" s="35"/>
      <c r="G104" s="44"/>
      <c r="H104" s="37"/>
      <c r="I104" s="46"/>
      <c r="J104" s="31"/>
      <c r="K104" s="31"/>
      <c r="L104" s="31"/>
      <c r="M104" s="38"/>
      <c r="N104" s="145" t="str">
        <f t="shared" si="13"/>
        <v/>
      </c>
      <c r="O104" s="81"/>
      <c r="P104" s="41"/>
      <c r="Q104" s="41"/>
      <c r="R104" s="43" t="str">
        <f t="shared" si="14"/>
        <v/>
      </c>
      <c r="S104" s="31"/>
      <c r="T104" s="38"/>
      <c r="U104" s="41"/>
      <c r="V104" s="38"/>
      <c r="W104" s="38"/>
      <c r="Y104" s="146" t="str">
        <f t="shared" si="11"/>
        <v/>
      </c>
      <c r="Z104" s="146" t="str">
        <f>IF(Y104="","",(IF(INDEX(Cables!$A$1:$U$200,MATCH(UPPER(E104),Cables!$B$1:$B$200,0),21)="",Y104-2,(IF(INDEX(Cables!$A$1:$U$200,MATCH(UPPER(E104),Cables!$B$1:$B$200,0),21)*0.5&lt;R104,"Transit trop important",IF(INDEX(Cables!$A$1:$U$200,MATCH(UPPER(E104),Cables!$B$1:$B$200,0),21)*0.25&gt;R104,Y104-2,Y104-4))))))</f>
        <v/>
      </c>
      <c r="AA104" s="146" t="str">
        <f>IF(Y104="","",(IF(INDEX(Cables!$A$1:$U$200,MATCH(UPPER(E104),Cables!$B$1:$B$200,0),21)="",Y104+2,(IF(INDEX(Cables!$A$1:$U$200,MATCH(UPPER(E104),Cables!$B$1:$B$200,0),21)*0.5&lt;R104,"Transit trop important",IF(INDEX(Cables!$A$1:$U$200,MATCH(UPPER(E104),Cables!$B$1:$B$200,0),21)*0.25&gt;R104,Y104+2,Y104+4))))))</f>
        <v/>
      </c>
      <c r="AB104" s="19" t="e">
        <f>INDEX(Cables!$A$1:$N$200,MATCH(UPPER(E104),Cables!$B$1:$B$200,0),14)</f>
        <v>#N/A</v>
      </c>
      <c r="AC104" s="8" t="e">
        <f t="shared" si="15"/>
        <v>#VALUE!</v>
      </c>
      <c r="AD104" s="8" t="str">
        <f t="shared" si="16"/>
        <v/>
      </c>
      <c r="AE104" s="154">
        <f t="shared" si="17"/>
        <v>2</v>
      </c>
      <c r="AF104" s="8" t="str">
        <f t="shared" si="18"/>
        <v/>
      </c>
      <c r="AG104" s="8">
        <v>5.6699999999999998E-8</v>
      </c>
      <c r="AH104" s="20" t="str">
        <f>IF(ISNUMBER(INDEX(Cables!$A$1:$N$200,MATCH(UPPER(E104),Cables!$B$1:$B$200,0),5)/1000)=FALSE,"",INDEX(Cables!$A$1:$N$200,MATCH(UPPER(E104),Cables!$B$1:$B$200,0),5)/1000)</f>
        <v/>
      </c>
      <c r="AI104" s="20" t="e">
        <f>INDEX(Cables!$A$1:$N$200,MATCH(UPPER(E104),Cables!$B$1:$B$200,0),7)/1000</f>
        <v>#N/A</v>
      </c>
      <c r="AK104" s="8">
        <f t="shared" si="19"/>
        <v>273.16000000000003</v>
      </c>
      <c r="AL104" s="8"/>
      <c r="AM104" s="21" t="e">
        <f t="shared" si="12"/>
        <v>#VALUE!</v>
      </c>
      <c r="AN104" s="20" t="e">
        <f t="shared" si="20"/>
        <v>#N/A</v>
      </c>
      <c r="AO104" s="21" t="e">
        <f t="shared" si="21"/>
        <v>#VALUE!</v>
      </c>
    </row>
    <row r="105" spans="1:41" x14ac:dyDescent="0.2">
      <c r="A105" s="34"/>
      <c r="B105" s="37"/>
      <c r="C105" s="33"/>
      <c r="D105" s="34"/>
      <c r="E105" s="45"/>
      <c r="F105" s="35"/>
      <c r="G105" s="44"/>
      <c r="H105" s="37"/>
      <c r="I105" s="46"/>
      <c r="J105" s="31"/>
      <c r="K105" s="31"/>
      <c r="L105" s="31"/>
      <c r="M105" s="38"/>
      <c r="N105" s="145" t="str">
        <f t="shared" si="13"/>
        <v/>
      </c>
      <c r="O105" s="81"/>
      <c r="P105" s="41"/>
      <c r="Q105" s="41"/>
      <c r="R105" s="43" t="str">
        <f t="shared" si="14"/>
        <v/>
      </c>
      <c r="S105" s="31"/>
      <c r="T105" s="38"/>
      <c r="U105" s="41"/>
      <c r="V105" s="38"/>
      <c r="W105" s="38"/>
      <c r="Y105" s="146" t="str">
        <f t="shared" si="11"/>
        <v/>
      </c>
      <c r="Z105" s="146" t="str">
        <f>IF(Y105="","",(IF(INDEX(Cables!$A$1:$U$200,MATCH(UPPER(E105),Cables!$B$1:$B$200,0),21)="",Y105-2,(IF(INDEX(Cables!$A$1:$U$200,MATCH(UPPER(E105),Cables!$B$1:$B$200,0),21)*0.5&lt;R105,"Transit trop important",IF(INDEX(Cables!$A$1:$U$200,MATCH(UPPER(E105),Cables!$B$1:$B$200,0),21)*0.25&gt;R105,Y105-2,Y105-4))))))</f>
        <v/>
      </c>
      <c r="AA105" s="146" t="str">
        <f>IF(Y105="","",(IF(INDEX(Cables!$A$1:$U$200,MATCH(UPPER(E105),Cables!$B$1:$B$200,0),21)="",Y105+2,(IF(INDEX(Cables!$A$1:$U$200,MATCH(UPPER(E105),Cables!$B$1:$B$200,0),21)*0.5&lt;R105,"Transit trop important",IF(INDEX(Cables!$A$1:$U$200,MATCH(UPPER(E105),Cables!$B$1:$B$200,0),21)*0.25&gt;R105,Y105+2,Y105+4))))))</f>
        <v/>
      </c>
      <c r="AB105" s="19" t="e">
        <f>INDEX(Cables!$A$1:$N$200,MATCH(UPPER(E105),Cables!$B$1:$B$200,0),14)</f>
        <v>#N/A</v>
      </c>
      <c r="AC105" s="8" t="e">
        <f t="shared" si="15"/>
        <v>#VALUE!</v>
      </c>
      <c r="AD105" s="8" t="str">
        <f t="shared" si="16"/>
        <v/>
      </c>
      <c r="AE105" s="154">
        <f t="shared" si="17"/>
        <v>2</v>
      </c>
      <c r="AF105" s="8" t="str">
        <f t="shared" si="18"/>
        <v/>
      </c>
      <c r="AG105" s="8">
        <v>5.6699999999999998E-8</v>
      </c>
      <c r="AH105" s="20" t="str">
        <f>IF(ISNUMBER(INDEX(Cables!$A$1:$N$200,MATCH(UPPER(E105),Cables!$B$1:$B$200,0),5)/1000)=FALSE,"",INDEX(Cables!$A$1:$N$200,MATCH(UPPER(E105),Cables!$B$1:$B$200,0),5)/1000)</f>
        <v/>
      </c>
      <c r="AI105" s="20" t="e">
        <f>INDEX(Cables!$A$1:$N$200,MATCH(UPPER(E105),Cables!$B$1:$B$200,0),7)/1000</f>
        <v>#N/A</v>
      </c>
      <c r="AK105" s="8">
        <f t="shared" si="19"/>
        <v>273.16000000000003</v>
      </c>
      <c r="AL105" s="8"/>
      <c r="AM105" s="21" t="e">
        <f t="shared" si="12"/>
        <v>#VALUE!</v>
      </c>
      <c r="AN105" s="20" t="e">
        <f t="shared" si="20"/>
        <v>#N/A</v>
      </c>
      <c r="AO105" s="21" t="e">
        <f t="shared" si="21"/>
        <v>#VALUE!</v>
      </c>
    </row>
    <row r="106" spans="1:41" x14ac:dyDescent="0.2">
      <c r="A106" s="34"/>
      <c r="B106" s="37"/>
      <c r="C106" s="33"/>
      <c r="D106" s="34"/>
      <c r="E106" s="45"/>
      <c r="F106" s="35"/>
      <c r="G106" s="44"/>
      <c r="H106" s="37"/>
      <c r="I106" s="46"/>
      <c r="J106" s="31"/>
      <c r="K106" s="31"/>
      <c r="L106" s="31"/>
      <c r="M106" s="38"/>
      <c r="N106" s="145" t="str">
        <f t="shared" si="13"/>
        <v/>
      </c>
      <c r="O106" s="81"/>
      <c r="P106" s="41"/>
      <c r="Q106" s="41"/>
      <c r="R106" s="43" t="str">
        <f t="shared" si="14"/>
        <v/>
      </c>
      <c r="S106" s="31"/>
      <c r="T106" s="38"/>
      <c r="U106" s="41"/>
      <c r="V106" s="38"/>
      <c r="W106" s="38"/>
      <c r="Y106" s="146" t="str">
        <f t="shared" si="11"/>
        <v/>
      </c>
      <c r="Z106" s="146" t="str">
        <f>IF(Y106="","",(IF(INDEX(Cables!$A$1:$U$200,MATCH(UPPER(E106),Cables!$B$1:$B$200,0),21)="",Y106-2,(IF(INDEX(Cables!$A$1:$U$200,MATCH(UPPER(E106),Cables!$B$1:$B$200,0),21)*0.5&lt;R106,"Transit trop important",IF(INDEX(Cables!$A$1:$U$200,MATCH(UPPER(E106),Cables!$B$1:$B$200,0),21)*0.25&gt;R106,Y106-2,Y106-4))))))</f>
        <v/>
      </c>
      <c r="AA106" s="146" t="str">
        <f>IF(Y106="","",(IF(INDEX(Cables!$A$1:$U$200,MATCH(UPPER(E106),Cables!$B$1:$B$200,0),21)="",Y106+2,(IF(INDEX(Cables!$A$1:$U$200,MATCH(UPPER(E106),Cables!$B$1:$B$200,0),21)*0.5&lt;R106,"Transit trop important",IF(INDEX(Cables!$A$1:$U$200,MATCH(UPPER(E106),Cables!$B$1:$B$200,0),21)*0.25&gt;R106,Y106+2,Y106+4))))))</f>
        <v/>
      </c>
      <c r="AB106" s="19" t="e">
        <f>INDEX(Cables!$A$1:$N$200,MATCH(UPPER(E106),Cables!$B$1:$B$200,0),14)</f>
        <v>#N/A</v>
      </c>
      <c r="AC106" s="8" t="e">
        <f t="shared" si="15"/>
        <v>#VALUE!</v>
      </c>
      <c r="AD106" s="8" t="str">
        <f t="shared" si="16"/>
        <v/>
      </c>
      <c r="AE106" s="154">
        <f t="shared" si="17"/>
        <v>2</v>
      </c>
      <c r="AF106" s="8" t="str">
        <f t="shared" si="18"/>
        <v/>
      </c>
      <c r="AG106" s="8">
        <v>5.6699999999999998E-8</v>
      </c>
      <c r="AH106" s="20" t="str">
        <f>IF(ISNUMBER(INDEX(Cables!$A$1:$N$200,MATCH(UPPER(E106),Cables!$B$1:$B$200,0),5)/1000)=FALSE,"",INDEX(Cables!$A$1:$N$200,MATCH(UPPER(E106),Cables!$B$1:$B$200,0),5)/1000)</f>
        <v/>
      </c>
      <c r="AI106" s="20" t="e">
        <f>INDEX(Cables!$A$1:$N$200,MATCH(UPPER(E106),Cables!$B$1:$B$200,0),7)/1000</f>
        <v>#N/A</v>
      </c>
      <c r="AK106" s="8">
        <f t="shared" si="19"/>
        <v>273.16000000000003</v>
      </c>
      <c r="AL106" s="8"/>
      <c r="AM106" s="21" t="e">
        <f t="shared" si="12"/>
        <v>#VALUE!</v>
      </c>
      <c r="AN106" s="20" t="e">
        <f t="shared" si="20"/>
        <v>#N/A</v>
      </c>
      <c r="AO106" s="21" t="e">
        <f t="shared" si="21"/>
        <v>#VALUE!</v>
      </c>
    </row>
    <row r="107" spans="1:41" x14ac:dyDescent="0.2">
      <c r="A107" s="34"/>
      <c r="B107" s="37"/>
      <c r="C107" s="33"/>
      <c r="D107" s="34"/>
      <c r="E107" s="45"/>
      <c r="F107" s="35"/>
      <c r="G107" s="44"/>
      <c r="H107" s="37"/>
      <c r="I107" s="46"/>
      <c r="J107" s="31"/>
      <c r="K107" s="31"/>
      <c r="L107" s="31"/>
      <c r="M107" s="38"/>
      <c r="N107" s="145" t="str">
        <f t="shared" si="13"/>
        <v/>
      </c>
      <c r="O107" s="81"/>
      <c r="P107" s="41"/>
      <c r="Q107" s="41"/>
      <c r="R107" s="43" t="str">
        <f t="shared" si="14"/>
        <v/>
      </c>
      <c r="S107" s="31"/>
      <c r="T107" s="38"/>
      <c r="U107" s="41"/>
      <c r="V107" s="38"/>
      <c r="W107" s="38"/>
      <c r="Y107" s="146" t="str">
        <f t="shared" si="11"/>
        <v/>
      </c>
      <c r="Z107" s="146" t="str">
        <f>IF(Y107="","",(IF(INDEX(Cables!$A$1:$U$200,MATCH(UPPER(E107),Cables!$B$1:$B$200,0),21)="",Y107-2,(IF(INDEX(Cables!$A$1:$U$200,MATCH(UPPER(E107),Cables!$B$1:$B$200,0),21)*0.5&lt;R107,"Transit trop important",IF(INDEX(Cables!$A$1:$U$200,MATCH(UPPER(E107),Cables!$B$1:$B$200,0),21)*0.25&gt;R107,Y107-2,Y107-4))))))</f>
        <v/>
      </c>
      <c r="AA107" s="146" t="str">
        <f>IF(Y107="","",(IF(INDEX(Cables!$A$1:$U$200,MATCH(UPPER(E107),Cables!$B$1:$B$200,0),21)="",Y107+2,(IF(INDEX(Cables!$A$1:$U$200,MATCH(UPPER(E107),Cables!$B$1:$B$200,0),21)*0.5&lt;R107,"Transit trop important",IF(INDEX(Cables!$A$1:$U$200,MATCH(UPPER(E107),Cables!$B$1:$B$200,0),21)*0.25&gt;R107,Y107+2,Y107+4))))))</f>
        <v/>
      </c>
      <c r="AB107" s="19" t="e">
        <f>INDEX(Cables!$A$1:$N$200,MATCH(UPPER(E107),Cables!$B$1:$B$200,0),14)</f>
        <v>#N/A</v>
      </c>
      <c r="AC107" s="8" t="e">
        <f t="shared" si="15"/>
        <v>#VALUE!</v>
      </c>
      <c r="AD107" s="8" t="str">
        <f t="shared" si="16"/>
        <v/>
      </c>
      <c r="AE107" s="154">
        <f t="shared" si="17"/>
        <v>2</v>
      </c>
      <c r="AF107" s="8" t="str">
        <f t="shared" si="18"/>
        <v/>
      </c>
      <c r="AG107" s="8">
        <v>5.6699999999999998E-8</v>
      </c>
      <c r="AH107" s="20" t="str">
        <f>IF(ISNUMBER(INDEX(Cables!$A$1:$N$200,MATCH(UPPER(E107),Cables!$B$1:$B$200,0),5)/1000)=FALSE,"",INDEX(Cables!$A$1:$N$200,MATCH(UPPER(E107),Cables!$B$1:$B$200,0),5)/1000)</f>
        <v/>
      </c>
      <c r="AI107" s="20" t="e">
        <f>INDEX(Cables!$A$1:$N$200,MATCH(UPPER(E107),Cables!$B$1:$B$200,0),7)/1000</f>
        <v>#N/A</v>
      </c>
      <c r="AK107" s="8">
        <f t="shared" si="19"/>
        <v>273.16000000000003</v>
      </c>
      <c r="AL107" s="8"/>
      <c r="AM107" s="21" t="e">
        <f t="shared" si="12"/>
        <v>#VALUE!</v>
      </c>
      <c r="AN107" s="20" t="e">
        <f t="shared" si="20"/>
        <v>#N/A</v>
      </c>
      <c r="AO107" s="21" t="e">
        <f t="shared" si="21"/>
        <v>#VALUE!</v>
      </c>
    </row>
    <row r="108" spans="1:41" x14ac:dyDescent="0.2">
      <c r="A108" s="34"/>
      <c r="B108" s="37"/>
      <c r="C108" s="33"/>
      <c r="D108" s="34"/>
      <c r="E108" s="45"/>
      <c r="F108" s="35"/>
      <c r="G108" s="44"/>
      <c r="H108" s="37"/>
      <c r="I108" s="46"/>
      <c r="J108" s="31"/>
      <c r="K108" s="31"/>
      <c r="L108" s="31"/>
      <c r="M108" s="38"/>
      <c r="N108" s="145" t="str">
        <f t="shared" si="13"/>
        <v/>
      </c>
      <c r="O108" s="81"/>
      <c r="P108" s="41"/>
      <c r="Q108" s="41"/>
      <c r="R108" s="43" t="str">
        <f t="shared" si="14"/>
        <v/>
      </c>
      <c r="S108" s="31"/>
      <c r="T108" s="38"/>
      <c r="U108" s="41"/>
      <c r="V108" s="38"/>
      <c r="W108" s="38"/>
      <c r="Y108" s="146" t="str">
        <f t="shared" si="11"/>
        <v/>
      </c>
      <c r="Z108" s="146" t="str">
        <f>IF(Y108="","",(IF(INDEX(Cables!$A$1:$U$200,MATCH(UPPER(E108),Cables!$B$1:$B$200,0),21)="",Y108-2,(IF(INDEX(Cables!$A$1:$U$200,MATCH(UPPER(E108),Cables!$B$1:$B$200,0),21)*0.5&lt;R108,"Transit trop important",IF(INDEX(Cables!$A$1:$U$200,MATCH(UPPER(E108),Cables!$B$1:$B$200,0),21)*0.25&gt;R108,Y108-2,Y108-4))))))</f>
        <v/>
      </c>
      <c r="AA108" s="146" t="str">
        <f>IF(Y108="","",(IF(INDEX(Cables!$A$1:$U$200,MATCH(UPPER(E108),Cables!$B$1:$B$200,0),21)="",Y108+2,(IF(INDEX(Cables!$A$1:$U$200,MATCH(UPPER(E108),Cables!$B$1:$B$200,0),21)*0.5&lt;R108,"Transit trop important",IF(INDEX(Cables!$A$1:$U$200,MATCH(UPPER(E108),Cables!$B$1:$B$200,0),21)*0.25&gt;R108,Y108+2,Y108+4))))))</f>
        <v/>
      </c>
      <c r="AB108" s="19" t="e">
        <f>INDEX(Cables!$A$1:$N$200,MATCH(UPPER(E108),Cables!$B$1:$B$200,0),14)</f>
        <v>#N/A</v>
      </c>
      <c r="AC108" s="8" t="e">
        <f t="shared" si="15"/>
        <v>#VALUE!</v>
      </c>
      <c r="AD108" s="8" t="str">
        <f t="shared" si="16"/>
        <v/>
      </c>
      <c r="AE108" s="154">
        <f t="shared" si="17"/>
        <v>2</v>
      </c>
      <c r="AF108" s="8" t="str">
        <f t="shared" si="18"/>
        <v/>
      </c>
      <c r="AG108" s="8">
        <v>5.6699999999999998E-8</v>
      </c>
      <c r="AH108" s="20" t="str">
        <f>IF(ISNUMBER(INDEX(Cables!$A$1:$N$200,MATCH(UPPER(E108),Cables!$B$1:$B$200,0),5)/1000)=FALSE,"",INDEX(Cables!$A$1:$N$200,MATCH(UPPER(E108),Cables!$B$1:$B$200,0),5)/1000)</f>
        <v/>
      </c>
      <c r="AI108" s="20" t="e">
        <f>INDEX(Cables!$A$1:$N$200,MATCH(UPPER(E108),Cables!$B$1:$B$200,0),7)/1000</f>
        <v>#N/A</v>
      </c>
      <c r="AK108" s="8">
        <f t="shared" si="19"/>
        <v>273.16000000000003</v>
      </c>
      <c r="AL108" s="8"/>
      <c r="AM108" s="21" t="e">
        <f t="shared" si="12"/>
        <v>#VALUE!</v>
      </c>
      <c r="AN108" s="20" t="e">
        <f t="shared" si="20"/>
        <v>#N/A</v>
      </c>
      <c r="AO108" s="21" t="e">
        <f t="shared" si="21"/>
        <v>#VALUE!</v>
      </c>
    </row>
    <row r="109" spans="1:41" x14ac:dyDescent="0.2">
      <c r="A109" s="34"/>
      <c r="B109" s="37"/>
      <c r="C109" s="33"/>
      <c r="D109" s="34"/>
      <c r="E109" s="45"/>
      <c r="F109" s="35"/>
      <c r="G109" s="44"/>
      <c r="H109" s="37"/>
      <c r="I109" s="46"/>
      <c r="J109" s="31"/>
      <c r="K109" s="31"/>
      <c r="L109" s="31"/>
      <c r="M109" s="38"/>
      <c r="N109" s="145" t="str">
        <f t="shared" si="13"/>
        <v/>
      </c>
      <c r="O109" s="81"/>
      <c r="P109" s="41"/>
      <c r="Q109" s="41"/>
      <c r="R109" s="43" t="str">
        <f t="shared" si="14"/>
        <v/>
      </c>
      <c r="S109" s="31"/>
      <c r="T109" s="38"/>
      <c r="U109" s="41"/>
      <c r="V109" s="38"/>
      <c r="W109" s="38"/>
      <c r="Y109" s="146" t="str">
        <f t="shared" si="11"/>
        <v/>
      </c>
      <c r="Z109" s="146" t="str">
        <f>IF(Y109="","",(IF(INDEX(Cables!$A$1:$U$200,MATCH(UPPER(E109),Cables!$B$1:$B$200,0),21)="",Y109-2,(IF(INDEX(Cables!$A$1:$U$200,MATCH(UPPER(E109),Cables!$B$1:$B$200,0),21)*0.5&lt;R109,"Transit trop important",IF(INDEX(Cables!$A$1:$U$200,MATCH(UPPER(E109),Cables!$B$1:$B$200,0),21)*0.25&gt;R109,Y109-2,Y109-4))))))</f>
        <v/>
      </c>
      <c r="AA109" s="146" t="str">
        <f>IF(Y109="","",(IF(INDEX(Cables!$A$1:$U$200,MATCH(UPPER(E109),Cables!$B$1:$B$200,0),21)="",Y109+2,(IF(INDEX(Cables!$A$1:$U$200,MATCH(UPPER(E109),Cables!$B$1:$B$200,0),21)*0.5&lt;R109,"Transit trop important",IF(INDEX(Cables!$A$1:$U$200,MATCH(UPPER(E109),Cables!$B$1:$B$200,0),21)*0.25&gt;R109,Y109+2,Y109+4))))))</f>
        <v/>
      </c>
      <c r="AB109" s="19" t="e">
        <f>INDEX(Cables!$A$1:$N$200,MATCH(UPPER(E109),Cables!$B$1:$B$200,0),14)</f>
        <v>#N/A</v>
      </c>
      <c r="AC109" s="8" t="e">
        <f t="shared" si="15"/>
        <v>#VALUE!</v>
      </c>
      <c r="AD109" s="8" t="str">
        <f t="shared" si="16"/>
        <v/>
      </c>
      <c r="AE109" s="154">
        <f t="shared" si="17"/>
        <v>2</v>
      </c>
      <c r="AF109" s="8" t="str">
        <f t="shared" si="18"/>
        <v/>
      </c>
      <c r="AG109" s="8">
        <v>5.6699999999999998E-8</v>
      </c>
      <c r="AH109" s="20" t="str">
        <f>IF(ISNUMBER(INDEX(Cables!$A$1:$N$200,MATCH(UPPER(E109),Cables!$B$1:$B$200,0),5)/1000)=FALSE,"",INDEX(Cables!$A$1:$N$200,MATCH(UPPER(E109),Cables!$B$1:$B$200,0),5)/1000)</f>
        <v/>
      </c>
      <c r="AI109" s="20" t="e">
        <f>INDEX(Cables!$A$1:$N$200,MATCH(UPPER(E109),Cables!$B$1:$B$200,0),7)/1000</f>
        <v>#N/A</v>
      </c>
      <c r="AK109" s="8">
        <f t="shared" si="19"/>
        <v>273.16000000000003</v>
      </c>
      <c r="AL109" s="8"/>
      <c r="AM109" s="21" t="e">
        <f t="shared" si="12"/>
        <v>#VALUE!</v>
      </c>
      <c r="AN109" s="20" t="e">
        <f t="shared" si="20"/>
        <v>#N/A</v>
      </c>
      <c r="AO109" s="21" t="e">
        <f t="shared" si="21"/>
        <v>#VALUE!</v>
      </c>
    </row>
    <row r="110" spans="1:41" x14ac:dyDescent="0.2">
      <c r="A110" s="34"/>
      <c r="B110" s="37"/>
      <c r="C110" s="33"/>
      <c r="D110" s="34"/>
      <c r="E110" s="45"/>
      <c r="F110" s="35"/>
      <c r="G110" s="44"/>
      <c r="H110" s="37"/>
      <c r="I110" s="46"/>
      <c r="J110" s="31"/>
      <c r="K110" s="31"/>
      <c r="L110" s="31"/>
      <c r="M110" s="38"/>
      <c r="N110" s="145" t="str">
        <f t="shared" si="13"/>
        <v/>
      </c>
      <c r="O110" s="81"/>
      <c r="P110" s="41"/>
      <c r="Q110" s="41"/>
      <c r="R110" s="43" t="str">
        <f t="shared" si="14"/>
        <v/>
      </c>
      <c r="S110" s="31"/>
      <c r="T110" s="38"/>
      <c r="U110" s="41"/>
      <c r="V110" s="38"/>
      <c r="W110" s="38"/>
      <c r="Y110" s="146" t="str">
        <f t="shared" si="11"/>
        <v/>
      </c>
      <c r="Z110" s="146" t="str">
        <f>IF(Y110="","",(IF(INDEX(Cables!$A$1:$U$200,MATCH(UPPER(E110),Cables!$B$1:$B$200,0),21)="",Y110-2,(IF(INDEX(Cables!$A$1:$U$200,MATCH(UPPER(E110),Cables!$B$1:$B$200,0),21)*0.5&lt;R110,"Transit trop important",IF(INDEX(Cables!$A$1:$U$200,MATCH(UPPER(E110),Cables!$B$1:$B$200,0),21)*0.25&gt;R110,Y110-2,Y110-4))))))</f>
        <v/>
      </c>
      <c r="AA110" s="146" t="str">
        <f>IF(Y110="","",(IF(INDEX(Cables!$A$1:$U$200,MATCH(UPPER(E110),Cables!$B$1:$B$200,0),21)="",Y110+2,(IF(INDEX(Cables!$A$1:$U$200,MATCH(UPPER(E110),Cables!$B$1:$B$200,0),21)*0.5&lt;R110,"Transit trop important",IF(INDEX(Cables!$A$1:$U$200,MATCH(UPPER(E110),Cables!$B$1:$B$200,0),21)*0.25&gt;R110,Y110+2,Y110+4))))))</f>
        <v/>
      </c>
      <c r="AB110" s="19" t="e">
        <f>INDEX(Cables!$A$1:$N$200,MATCH(UPPER(E110),Cables!$B$1:$B$200,0),14)</f>
        <v>#N/A</v>
      </c>
      <c r="AC110" s="8" t="e">
        <f t="shared" si="15"/>
        <v>#VALUE!</v>
      </c>
      <c r="AD110" s="8" t="str">
        <f t="shared" si="16"/>
        <v/>
      </c>
      <c r="AE110" s="154">
        <f t="shared" si="17"/>
        <v>2</v>
      </c>
      <c r="AF110" s="8" t="str">
        <f t="shared" si="18"/>
        <v/>
      </c>
      <c r="AG110" s="8">
        <v>5.6699999999999998E-8</v>
      </c>
      <c r="AH110" s="20" t="str">
        <f>IF(ISNUMBER(INDEX(Cables!$A$1:$N$200,MATCH(UPPER(E110),Cables!$B$1:$B$200,0),5)/1000)=FALSE,"",INDEX(Cables!$A$1:$N$200,MATCH(UPPER(E110),Cables!$B$1:$B$200,0),5)/1000)</f>
        <v/>
      </c>
      <c r="AI110" s="20" t="e">
        <f>INDEX(Cables!$A$1:$N$200,MATCH(UPPER(E110),Cables!$B$1:$B$200,0),7)/1000</f>
        <v>#N/A</v>
      </c>
      <c r="AK110" s="8">
        <f t="shared" si="19"/>
        <v>273.16000000000003</v>
      </c>
      <c r="AL110" s="8"/>
      <c r="AM110" s="21" t="e">
        <f t="shared" si="12"/>
        <v>#VALUE!</v>
      </c>
      <c r="AN110" s="20" t="e">
        <f t="shared" si="20"/>
        <v>#N/A</v>
      </c>
      <c r="AO110" s="21" t="e">
        <f t="shared" si="21"/>
        <v>#VALUE!</v>
      </c>
    </row>
    <row r="111" spans="1:41" x14ac:dyDescent="0.2">
      <c r="A111" s="34"/>
      <c r="B111" s="37"/>
      <c r="C111" s="33"/>
      <c r="D111" s="34"/>
      <c r="E111" s="45"/>
      <c r="F111" s="35"/>
      <c r="G111" s="44"/>
      <c r="H111" s="37"/>
      <c r="I111" s="46"/>
      <c r="J111" s="31"/>
      <c r="K111" s="31"/>
      <c r="L111" s="31"/>
      <c r="M111" s="38"/>
      <c r="N111" s="145" t="str">
        <f t="shared" si="13"/>
        <v/>
      </c>
      <c r="O111" s="81"/>
      <c r="P111" s="41"/>
      <c r="Q111" s="41"/>
      <c r="R111" s="43" t="str">
        <f t="shared" si="14"/>
        <v/>
      </c>
      <c r="S111" s="31"/>
      <c r="T111" s="38"/>
      <c r="U111" s="41"/>
      <c r="V111" s="38"/>
      <c r="W111" s="38"/>
      <c r="Y111" s="146" t="str">
        <f t="shared" si="11"/>
        <v/>
      </c>
      <c r="Z111" s="146" t="str">
        <f>IF(Y111="","",(IF(INDEX(Cables!$A$1:$U$200,MATCH(UPPER(E111),Cables!$B$1:$B$200,0),21)="",Y111-2,(IF(INDEX(Cables!$A$1:$U$200,MATCH(UPPER(E111),Cables!$B$1:$B$200,0),21)*0.5&lt;R111,"Transit trop important",IF(INDEX(Cables!$A$1:$U$200,MATCH(UPPER(E111),Cables!$B$1:$B$200,0),21)*0.25&gt;R111,Y111-2,Y111-4))))))</f>
        <v/>
      </c>
      <c r="AA111" s="146" t="str">
        <f>IF(Y111="","",(IF(INDEX(Cables!$A$1:$U$200,MATCH(UPPER(E111),Cables!$B$1:$B$200,0),21)="",Y111+2,(IF(INDEX(Cables!$A$1:$U$200,MATCH(UPPER(E111),Cables!$B$1:$B$200,0),21)*0.5&lt;R111,"Transit trop important",IF(INDEX(Cables!$A$1:$U$200,MATCH(UPPER(E111),Cables!$B$1:$B$200,0),21)*0.25&gt;R111,Y111+2,Y111+4))))))</f>
        <v/>
      </c>
      <c r="AB111" s="19" t="e">
        <f>INDEX(Cables!$A$1:$N$200,MATCH(UPPER(E111),Cables!$B$1:$B$200,0),14)</f>
        <v>#N/A</v>
      </c>
      <c r="AC111" s="8" t="e">
        <f t="shared" si="15"/>
        <v>#VALUE!</v>
      </c>
      <c r="AD111" s="8" t="str">
        <f t="shared" si="16"/>
        <v/>
      </c>
      <c r="AE111" s="154">
        <f t="shared" si="17"/>
        <v>2</v>
      </c>
      <c r="AF111" s="8" t="str">
        <f t="shared" si="18"/>
        <v/>
      </c>
      <c r="AG111" s="8">
        <v>5.6699999999999998E-8</v>
      </c>
      <c r="AH111" s="20" t="str">
        <f>IF(ISNUMBER(INDEX(Cables!$A$1:$N$200,MATCH(UPPER(E111),Cables!$B$1:$B$200,0),5)/1000)=FALSE,"",INDEX(Cables!$A$1:$N$200,MATCH(UPPER(E111),Cables!$B$1:$B$200,0),5)/1000)</f>
        <v/>
      </c>
      <c r="AI111" s="20" t="e">
        <f>INDEX(Cables!$A$1:$N$200,MATCH(UPPER(E111),Cables!$B$1:$B$200,0),7)/1000</f>
        <v>#N/A</v>
      </c>
      <c r="AK111" s="8">
        <f t="shared" si="19"/>
        <v>273.16000000000003</v>
      </c>
      <c r="AL111" s="8"/>
      <c r="AM111" s="21" t="e">
        <f t="shared" si="12"/>
        <v>#VALUE!</v>
      </c>
      <c r="AN111" s="20" t="e">
        <f t="shared" si="20"/>
        <v>#N/A</v>
      </c>
      <c r="AO111" s="21" t="e">
        <f t="shared" si="21"/>
        <v>#VALUE!</v>
      </c>
    </row>
    <row r="112" spans="1:41" x14ac:dyDescent="0.2">
      <c r="A112" s="34"/>
      <c r="B112" s="37"/>
      <c r="C112" s="33"/>
      <c r="D112" s="34"/>
      <c r="E112" s="45"/>
      <c r="F112" s="35"/>
      <c r="G112" s="44"/>
      <c r="H112" s="37"/>
      <c r="I112" s="46"/>
      <c r="J112" s="31"/>
      <c r="K112" s="31"/>
      <c r="L112" s="31"/>
      <c r="M112" s="38"/>
      <c r="N112" s="145" t="str">
        <f t="shared" si="13"/>
        <v/>
      </c>
      <c r="O112" s="81"/>
      <c r="P112" s="41"/>
      <c r="Q112" s="41"/>
      <c r="R112" s="43" t="str">
        <f t="shared" si="14"/>
        <v/>
      </c>
      <c r="S112" s="31"/>
      <c r="T112" s="38"/>
      <c r="U112" s="41"/>
      <c r="V112" s="38"/>
      <c r="W112" s="38"/>
      <c r="Y112" s="146" t="str">
        <f t="shared" si="11"/>
        <v/>
      </c>
      <c r="Z112" s="146" t="str">
        <f>IF(Y112="","",(IF(INDEX(Cables!$A$1:$U$200,MATCH(UPPER(E112),Cables!$B$1:$B$200,0),21)="",Y112-2,(IF(INDEX(Cables!$A$1:$U$200,MATCH(UPPER(E112),Cables!$B$1:$B$200,0),21)*0.5&lt;R112,"Transit trop important",IF(INDEX(Cables!$A$1:$U$200,MATCH(UPPER(E112),Cables!$B$1:$B$200,0),21)*0.25&gt;R112,Y112-2,Y112-4))))))</f>
        <v/>
      </c>
      <c r="AA112" s="146" t="str">
        <f>IF(Y112="","",(IF(INDEX(Cables!$A$1:$U$200,MATCH(UPPER(E112),Cables!$B$1:$B$200,0),21)="",Y112+2,(IF(INDEX(Cables!$A$1:$U$200,MATCH(UPPER(E112),Cables!$B$1:$B$200,0),21)*0.5&lt;R112,"Transit trop important",IF(INDEX(Cables!$A$1:$U$200,MATCH(UPPER(E112),Cables!$B$1:$B$200,0),21)*0.25&gt;R112,Y112+2,Y112+4))))))</f>
        <v/>
      </c>
      <c r="AB112" s="19" t="e">
        <f>INDEX(Cables!$A$1:$N$200,MATCH(UPPER(E112),Cables!$B$1:$B$200,0),14)</f>
        <v>#N/A</v>
      </c>
      <c r="AC112" s="8" t="e">
        <f t="shared" si="15"/>
        <v>#VALUE!</v>
      </c>
      <c r="AD112" s="8" t="str">
        <f t="shared" si="16"/>
        <v/>
      </c>
      <c r="AE112" s="154">
        <f t="shared" si="17"/>
        <v>2</v>
      </c>
      <c r="AF112" s="8" t="str">
        <f t="shared" si="18"/>
        <v/>
      </c>
      <c r="AG112" s="8">
        <v>5.6699999999999998E-8</v>
      </c>
      <c r="AH112" s="20" t="str">
        <f>IF(ISNUMBER(INDEX(Cables!$A$1:$N$200,MATCH(UPPER(E112),Cables!$B$1:$B$200,0),5)/1000)=FALSE,"",INDEX(Cables!$A$1:$N$200,MATCH(UPPER(E112),Cables!$B$1:$B$200,0),5)/1000)</f>
        <v/>
      </c>
      <c r="AI112" s="20" t="e">
        <f>INDEX(Cables!$A$1:$N$200,MATCH(UPPER(E112),Cables!$B$1:$B$200,0),7)/1000</f>
        <v>#N/A</v>
      </c>
      <c r="AK112" s="8">
        <f t="shared" si="19"/>
        <v>273.16000000000003</v>
      </c>
      <c r="AL112" s="8"/>
      <c r="AM112" s="21" t="e">
        <f t="shared" si="12"/>
        <v>#VALUE!</v>
      </c>
      <c r="AN112" s="20" t="e">
        <f t="shared" si="20"/>
        <v>#N/A</v>
      </c>
      <c r="AO112" s="21" t="e">
        <f t="shared" si="21"/>
        <v>#VALUE!</v>
      </c>
    </row>
    <row r="113" spans="1:41" x14ac:dyDescent="0.2">
      <c r="A113" s="34"/>
      <c r="B113" s="37"/>
      <c r="C113" s="33"/>
      <c r="D113" s="34"/>
      <c r="E113" s="45"/>
      <c r="F113" s="35"/>
      <c r="G113" s="44"/>
      <c r="H113" s="37"/>
      <c r="I113" s="46"/>
      <c r="J113" s="31"/>
      <c r="K113" s="31"/>
      <c r="L113" s="31"/>
      <c r="M113" s="38"/>
      <c r="N113" s="145" t="str">
        <f t="shared" si="13"/>
        <v/>
      </c>
      <c r="O113" s="81"/>
      <c r="P113" s="41"/>
      <c r="Q113" s="41"/>
      <c r="R113" s="43" t="str">
        <f t="shared" si="14"/>
        <v/>
      </c>
      <c r="S113" s="31"/>
      <c r="T113" s="38"/>
      <c r="U113" s="41"/>
      <c r="V113" s="38"/>
      <c r="W113" s="38"/>
      <c r="Y113" s="146" t="str">
        <f t="shared" si="11"/>
        <v/>
      </c>
      <c r="Z113" s="146" t="str">
        <f>IF(Y113="","",(IF(INDEX(Cables!$A$1:$U$200,MATCH(UPPER(E113),Cables!$B$1:$B$200,0),21)="",Y113-2,(IF(INDEX(Cables!$A$1:$U$200,MATCH(UPPER(E113),Cables!$B$1:$B$200,0),21)*0.5&lt;R113,"Transit trop important",IF(INDEX(Cables!$A$1:$U$200,MATCH(UPPER(E113),Cables!$B$1:$B$200,0),21)*0.25&gt;R113,Y113-2,Y113-4))))))</f>
        <v/>
      </c>
      <c r="AA113" s="146" t="str">
        <f>IF(Y113="","",(IF(INDEX(Cables!$A$1:$U$200,MATCH(UPPER(E113),Cables!$B$1:$B$200,0),21)="",Y113+2,(IF(INDEX(Cables!$A$1:$U$200,MATCH(UPPER(E113),Cables!$B$1:$B$200,0),21)*0.5&lt;R113,"Transit trop important",IF(INDEX(Cables!$A$1:$U$200,MATCH(UPPER(E113),Cables!$B$1:$B$200,0),21)*0.25&gt;R113,Y113+2,Y113+4))))))</f>
        <v/>
      </c>
      <c r="AB113" s="19" t="e">
        <f>INDEX(Cables!$A$1:$N$200,MATCH(UPPER(E113),Cables!$B$1:$B$200,0),14)</f>
        <v>#N/A</v>
      </c>
      <c r="AC113" s="8" t="e">
        <f t="shared" si="15"/>
        <v>#VALUE!</v>
      </c>
      <c r="AD113" s="8" t="str">
        <f t="shared" si="16"/>
        <v/>
      </c>
      <c r="AE113" s="154">
        <f t="shared" si="17"/>
        <v>2</v>
      </c>
      <c r="AF113" s="8" t="str">
        <f t="shared" si="18"/>
        <v/>
      </c>
      <c r="AG113" s="8">
        <v>5.6699999999999998E-8</v>
      </c>
      <c r="AH113" s="20" t="str">
        <f>IF(ISNUMBER(INDEX(Cables!$A$1:$N$200,MATCH(UPPER(E113),Cables!$B$1:$B$200,0),5)/1000)=FALSE,"",INDEX(Cables!$A$1:$N$200,MATCH(UPPER(E113),Cables!$B$1:$B$200,0),5)/1000)</f>
        <v/>
      </c>
      <c r="AI113" s="20" t="e">
        <f>INDEX(Cables!$A$1:$N$200,MATCH(UPPER(E113),Cables!$B$1:$B$200,0),7)/1000</f>
        <v>#N/A</v>
      </c>
      <c r="AK113" s="8">
        <f t="shared" si="19"/>
        <v>273.16000000000003</v>
      </c>
      <c r="AL113" s="8"/>
      <c r="AM113" s="21" t="e">
        <f t="shared" si="12"/>
        <v>#VALUE!</v>
      </c>
      <c r="AN113" s="20" t="e">
        <f t="shared" si="20"/>
        <v>#N/A</v>
      </c>
      <c r="AO113" s="21" t="e">
        <f t="shared" si="21"/>
        <v>#VALUE!</v>
      </c>
    </row>
    <row r="114" spans="1:41" x14ac:dyDescent="0.2">
      <c r="A114" s="34"/>
      <c r="B114" s="37"/>
      <c r="C114" s="33"/>
      <c r="D114" s="34"/>
      <c r="E114" s="45"/>
      <c r="F114" s="35"/>
      <c r="G114" s="44"/>
      <c r="H114" s="37"/>
      <c r="I114" s="46"/>
      <c r="J114" s="31"/>
      <c r="K114" s="31"/>
      <c r="L114" s="31"/>
      <c r="M114" s="38"/>
      <c r="N114" s="145" t="str">
        <f t="shared" si="13"/>
        <v/>
      </c>
      <c r="O114" s="81"/>
      <c r="P114" s="41"/>
      <c r="Q114" s="41"/>
      <c r="R114" s="43" t="str">
        <f t="shared" si="14"/>
        <v/>
      </c>
      <c r="S114" s="31"/>
      <c r="T114" s="38"/>
      <c r="U114" s="41"/>
      <c r="V114" s="38"/>
      <c r="W114" s="38"/>
      <c r="Y114" s="146" t="str">
        <f t="shared" si="11"/>
        <v/>
      </c>
      <c r="Z114" s="146" t="str">
        <f>IF(Y114="","",(IF(INDEX(Cables!$A$1:$U$200,MATCH(UPPER(E114),Cables!$B$1:$B$200,0),21)="",Y114-2,(IF(INDEX(Cables!$A$1:$U$200,MATCH(UPPER(E114),Cables!$B$1:$B$200,0),21)*0.5&lt;R114,"Transit trop important",IF(INDEX(Cables!$A$1:$U$200,MATCH(UPPER(E114),Cables!$B$1:$B$200,0),21)*0.25&gt;R114,Y114-2,Y114-4))))))</f>
        <v/>
      </c>
      <c r="AA114" s="146" t="str">
        <f>IF(Y114="","",(IF(INDEX(Cables!$A$1:$U$200,MATCH(UPPER(E114),Cables!$B$1:$B$200,0),21)="",Y114+2,(IF(INDEX(Cables!$A$1:$U$200,MATCH(UPPER(E114),Cables!$B$1:$B$200,0),21)*0.5&lt;R114,"Transit trop important",IF(INDEX(Cables!$A$1:$U$200,MATCH(UPPER(E114),Cables!$B$1:$B$200,0),21)*0.25&gt;R114,Y114+2,Y114+4))))))</f>
        <v/>
      </c>
      <c r="AB114" s="19" t="e">
        <f>INDEX(Cables!$A$1:$N$200,MATCH(UPPER(E114),Cables!$B$1:$B$200,0),14)</f>
        <v>#N/A</v>
      </c>
      <c r="AC114" s="8" t="e">
        <f t="shared" si="15"/>
        <v>#VALUE!</v>
      </c>
      <c r="AD114" s="8" t="str">
        <f t="shared" si="16"/>
        <v/>
      </c>
      <c r="AE114" s="154">
        <f t="shared" si="17"/>
        <v>2</v>
      </c>
      <c r="AF114" s="8" t="str">
        <f t="shared" si="18"/>
        <v/>
      </c>
      <c r="AG114" s="8">
        <v>5.6699999999999998E-8</v>
      </c>
      <c r="AH114" s="20" t="str">
        <f>IF(ISNUMBER(INDEX(Cables!$A$1:$N$200,MATCH(UPPER(E114),Cables!$B$1:$B$200,0),5)/1000)=FALSE,"",INDEX(Cables!$A$1:$N$200,MATCH(UPPER(E114),Cables!$B$1:$B$200,0),5)/1000)</f>
        <v/>
      </c>
      <c r="AI114" s="20" t="e">
        <f>INDEX(Cables!$A$1:$N$200,MATCH(UPPER(E114),Cables!$B$1:$B$200,0),7)/1000</f>
        <v>#N/A</v>
      </c>
      <c r="AK114" s="8">
        <f t="shared" si="19"/>
        <v>273.16000000000003</v>
      </c>
      <c r="AL114" s="8"/>
      <c r="AM114" s="21" t="e">
        <f t="shared" si="12"/>
        <v>#VALUE!</v>
      </c>
      <c r="AN114" s="20" t="e">
        <f t="shared" si="20"/>
        <v>#N/A</v>
      </c>
      <c r="AO114" s="21" t="e">
        <f t="shared" si="21"/>
        <v>#VALUE!</v>
      </c>
    </row>
    <row r="115" spans="1:41" x14ac:dyDescent="0.2">
      <c r="A115" s="34"/>
      <c r="B115" s="37"/>
      <c r="C115" s="33"/>
      <c r="D115" s="34"/>
      <c r="E115" s="45"/>
      <c r="F115" s="35"/>
      <c r="G115" s="44"/>
      <c r="H115" s="37"/>
      <c r="I115" s="46"/>
      <c r="J115" s="31"/>
      <c r="K115" s="31"/>
      <c r="L115" s="31"/>
      <c r="M115" s="38"/>
      <c r="N115" s="145" t="str">
        <f t="shared" si="13"/>
        <v/>
      </c>
      <c r="O115" s="81"/>
      <c r="P115" s="41"/>
      <c r="Q115" s="41"/>
      <c r="R115" s="43" t="str">
        <f t="shared" si="14"/>
        <v/>
      </c>
      <c r="S115" s="31"/>
      <c r="T115" s="38"/>
      <c r="U115" s="41"/>
      <c r="V115" s="38"/>
      <c r="W115" s="38"/>
      <c r="Y115" s="146" t="str">
        <f t="shared" si="11"/>
        <v/>
      </c>
      <c r="Z115" s="146" t="str">
        <f>IF(Y115="","",(IF(INDEX(Cables!$A$1:$U$200,MATCH(UPPER(E115),Cables!$B$1:$B$200,0),21)="",Y115-2,(IF(INDEX(Cables!$A$1:$U$200,MATCH(UPPER(E115),Cables!$B$1:$B$200,0),21)*0.5&lt;R115,"Transit trop important",IF(INDEX(Cables!$A$1:$U$200,MATCH(UPPER(E115),Cables!$B$1:$B$200,0),21)*0.25&gt;R115,Y115-2,Y115-4))))))</f>
        <v/>
      </c>
      <c r="AA115" s="146" t="str">
        <f>IF(Y115="","",(IF(INDEX(Cables!$A$1:$U$200,MATCH(UPPER(E115),Cables!$B$1:$B$200,0),21)="",Y115+2,(IF(INDEX(Cables!$A$1:$U$200,MATCH(UPPER(E115),Cables!$B$1:$B$200,0),21)*0.5&lt;R115,"Transit trop important",IF(INDEX(Cables!$A$1:$U$200,MATCH(UPPER(E115),Cables!$B$1:$B$200,0),21)*0.25&gt;R115,Y115+2,Y115+4))))))</f>
        <v/>
      </c>
      <c r="AB115" s="19" t="e">
        <f>INDEX(Cables!$A$1:$N$200,MATCH(UPPER(E115),Cables!$B$1:$B$200,0),14)</f>
        <v>#N/A</v>
      </c>
      <c r="AC115" s="8" t="e">
        <f t="shared" si="15"/>
        <v>#VALUE!</v>
      </c>
      <c r="AD115" s="8" t="str">
        <f t="shared" si="16"/>
        <v/>
      </c>
      <c r="AE115" s="154">
        <f t="shared" si="17"/>
        <v>2</v>
      </c>
      <c r="AF115" s="8" t="str">
        <f t="shared" si="18"/>
        <v/>
      </c>
      <c r="AG115" s="8">
        <v>5.6699999999999998E-8</v>
      </c>
      <c r="AH115" s="20" t="str">
        <f>IF(ISNUMBER(INDEX(Cables!$A$1:$N$200,MATCH(UPPER(E115),Cables!$B$1:$B$200,0),5)/1000)=FALSE,"",INDEX(Cables!$A$1:$N$200,MATCH(UPPER(E115),Cables!$B$1:$B$200,0),5)/1000)</f>
        <v/>
      </c>
      <c r="AI115" s="20" t="e">
        <f>INDEX(Cables!$A$1:$N$200,MATCH(UPPER(E115),Cables!$B$1:$B$200,0),7)/1000</f>
        <v>#N/A</v>
      </c>
      <c r="AK115" s="8">
        <f t="shared" si="19"/>
        <v>273.16000000000003</v>
      </c>
      <c r="AL115" s="8"/>
      <c r="AM115" s="21" t="e">
        <f t="shared" si="12"/>
        <v>#VALUE!</v>
      </c>
      <c r="AN115" s="20" t="e">
        <f t="shared" si="20"/>
        <v>#N/A</v>
      </c>
      <c r="AO115" s="21" t="e">
        <f t="shared" si="21"/>
        <v>#VALUE!</v>
      </c>
    </row>
    <row r="116" spans="1:41" x14ac:dyDescent="0.2">
      <c r="A116" s="34"/>
      <c r="B116" s="37"/>
      <c r="C116" s="33"/>
      <c r="D116" s="34"/>
      <c r="E116" s="45"/>
      <c r="F116" s="35"/>
      <c r="G116" s="44"/>
      <c r="H116" s="37"/>
      <c r="I116" s="46"/>
      <c r="J116" s="31"/>
      <c r="K116" s="31"/>
      <c r="L116" s="31"/>
      <c r="M116" s="38"/>
      <c r="N116" s="145" t="str">
        <f t="shared" si="13"/>
        <v/>
      </c>
      <c r="O116" s="81"/>
      <c r="P116" s="41"/>
      <c r="Q116" s="41"/>
      <c r="R116" s="43" t="str">
        <f t="shared" si="14"/>
        <v/>
      </c>
      <c r="S116" s="31"/>
      <c r="T116" s="38"/>
      <c r="U116" s="41"/>
      <c r="V116" s="38"/>
      <c r="W116" s="38"/>
      <c r="Y116" s="146" t="str">
        <f t="shared" si="11"/>
        <v/>
      </c>
      <c r="Z116" s="146" t="str">
        <f>IF(Y116="","",(IF(INDEX(Cables!$A$1:$U$200,MATCH(UPPER(E116),Cables!$B$1:$B$200,0),21)="",Y116-2,(IF(INDEX(Cables!$A$1:$U$200,MATCH(UPPER(E116),Cables!$B$1:$B$200,0),21)*0.5&lt;R116,"Transit trop important",IF(INDEX(Cables!$A$1:$U$200,MATCH(UPPER(E116),Cables!$B$1:$B$200,0),21)*0.25&gt;R116,Y116-2,Y116-4))))))</f>
        <v/>
      </c>
      <c r="AA116" s="146" t="str">
        <f>IF(Y116="","",(IF(INDEX(Cables!$A$1:$U$200,MATCH(UPPER(E116),Cables!$B$1:$B$200,0),21)="",Y116+2,(IF(INDEX(Cables!$A$1:$U$200,MATCH(UPPER(E116),Cables!$B$1:$B$200,0),21)*0.5&lt;R116,"Transit trop important",IF(INDEX(Cables!$A$1:$U$200,MATCH(UPPER(E116),Cables!$B$1:$B$200,0),21)*0.25&gt;R116,Y116+2,Y116+4))))))</f>
        <v/>
      </c>
      <c r="AB116" s="19" t="e">
        <f>INDEX(Cables!$A$1:$N$200,MATCH(UPPER(E116),Cables!$B$1:$B$200,0),14)</f>
        <v>#N/A</v>
      </c>
      <c r="AC116" s="8" t="e">
        <f t="shared" si="15"/>
        <v>#VALUE!</v>
      </c>
      <c r="AD116" s="8" t="str">
        <f t="shared" si="16"/>
        <v/>
      </c>
      <c r="AE116" s="154">
        <f t="shared" si="17"/>
        <v>2</v>
      </c>
      <c r="AF116" s="8" t="str">
        <f t="shared" si="18"/>
        <v/>
      </c>
      <c r="AG116" s="8">
        <v>5.6699999999999998E-8</v>
      </c>
      <c r="AH116" s="20" t="str">
        <f>IF(ISNUMBER(INDEX(Cables!$A$1:$N$200,MATCH(UPPER(E116),Cables!$B$1:$B$200,0),5)/1000)=FALSE,"",INDEX(Cables!$A$1:$N$200,MATCH(UPPER(E116),Cables!$B$1:$B$200,0),5)/1000)</f>
        <v/>
      </c>
      <c r="AI116" s="20" t="e">
        <f>INDEX(Cables!$A$1:$N$200,MATCH(UPPER(E116),Cables!$B$1:$B$200,0),7)/1000</f>
        <v>#N/A</v>
      </c>
      <c r="AK116" s="8">
        <f t="shared" si="19"/>
        <v>273.16000000000003</v>
      </c>
      <c r="AL116" s="8"/>
      <c r="AM116" s="21" t="e">
        <f t="shared" si="12"/>
        <v>#VALUE!</v>
      </c>
      <c r="AN116" s="20" t="e">
        <f t="shared" si="20"/>
        <v>#N/A</v>
      </c>
      <c r="AO116" s="21" t="e">
        <f t="shared" si="21"/>
        <v>#VALUE!</v>
      </c>
    </row>
    <row r="117" spans="1:41" x14ac:dyDescent="0.2">
      <c r="A117" s="34"/>
      <c r="B117" s="37"/>
      <c r="C117" s="33"/>
      <c r="D117" s="34"/>
      <c r="E117" s="45"/>
      <c r="F117" s="35"/>
      <c r="G117" s="44"/>
      <c r="H117" s="37"/>
      <c r="I117" s="46"/>
      <c r="J117" s="31"/>
      <c r="K117" s="31"/>
      <c r="L117" s="31"/>
      <c r="M117" s="38"/>
      <c r="N117" s="145" t="str">
        <f t="shared" si="13"/>
        <v/>
      </c>
      <c r="O117" s="81"/>
      <c r="P117" s="41"/>
      <c r="Q117" s="41"/>
      <c r="R117" s="43" t="str">
        <f t="shared" si="14"/>
        <v/>
      </c>
      <c r="S117" s="31"/>
      <c r="T117" s="38"/>
      <c r="U117" s="41"/>
      <c r="V117" s="38"/>
      <c r="W117" s="38"/>
      <c r="Y117" s="146" t="str">
        <f t="shared" si="11"/>
        <v/>
      </c>
      <c r="Z117" s="146" t="str">
        <f>IF(Y117="","",(IF(INDEX(Cables!$A$1:$U$200,MATCH(UPPER(E117),Cables!$B$1:$B$200,0),21)="",Y117-2,(IF(INDEX(Cables!$A$1:$U$200,MATCH(UPPER(E117),Cables!$B$1:$B$200,0),21)*0.5&lt;R117,"Transit trop important",IF(INDEX(Cables!$A$1:$U$200,MATCH(UPPER(E117),Cables!$B$1:$B$200,0),21)*0.25&gt;R117,Y117-2,Y117-4))))))</f>
        <v/>
      </c>
      <c r="AA117" s="146" t="str">
        <f>IF(Y117="","",(IF(INDEX(Cables!$A$1:$U$200,MATCH(UPPER(E117),Cables!$B$1:$B$200,0),21)="",Y117+2,(IF(INDEX(Cables!$A$1:$U$200,MATCH(UPPER(E117),Cables!$B$1:$B$200,0),21)*0.5&lt;R117,"Transit trop important",IF(INDEX(Cables!$A$1:$U$200,MATCH(UPPER(E117),Cables!$B$1:$B$200,0),21)*0.25&gt;R117,Y117+2,Y117+4))))))</f>
        <v/>
      </c>
      <c r="AB117" s="19" t="e">
        <f>INDEX(Cables!$A$1:$N$200,MATCH(UPPER(E117),Cables!$B$1:$B$200,0),14)</f>
        <v>#N/A</v>
      </c>
      <c r="AC117" s="8" t="e">
        <f t="shared" si="15"/>
        <v>#VALUE!</v>
      </c>
      <c r="AD117" s="8" t="str">
        <f t="shared" si="16"/>
        <v/>
      </c>
      <c r="AE117" s="154">
        <f t="shared" si="17"/>
        <v>2</v>
      </c>
      <c r="AF117" s="8" t="str">
        <f t="shared" si="18"/>
        <v/>
      </c>
      <c r="AG117" s="8">
        <v>5.6699999999999998E-8</v>
      </c>
      <c r="AH117" s="20" t="str">
        <f>IF(ISNUMBER(INDEX(Cables!$A$1:$N$200,MATCH(UPPER(E117),Cables!$B$1:$B$200,0),5)/1000)=FALSE,"",INDEX(Cables!$A$1:$N$200,MATCH(UPPER(E117),Cables!$B$1:$B$200,0),5)/1000)</f>
        <v/>
      </c>
      <c r="AI117" s="20" t="e">
        <f>INDEX(Cables!$A$1:$N$200,MATCH(UPPER(E117),Cables!$B$1:$B$200,0),7)/1000</f>
        <v>#N/A</v>
      </c>
      <c r="AK117" s="8">
        <f t="shared" si="19"/>
        <v>273.16000000000003</v>
      </c>
      <c r="AL117" s="8"/>
      <c r="AM117" s="21" t="e">
        <f t="shared" si="12"/>
        <v>#VALUE!</v>
      </c>
      <c r="AN117" s="20" t="e">
        <f t="shared" si="20"/>
        <v>#N/A</v>
      </c>
      <c r="AO117" s="21" t="e">
        <f t="shared" si="21"/>
        <v>#VALUE!</v>
      </c>
    </row>
    <row r="118" spans="1:41" x14ac:dyDescent="0.2">
      <c r="A118" s="34"/>
      <c r="B118" s="37"/>
      <c r="C118" s="33"/>
      <c r="D118" s="34"/>
      <c r="E118" s="45"/>
      <c r="F118" s="35"/>
      <c r="G118" s="44"/>
      <c r="H118" s="37"/>
      <c r="I118" s="46"/>
      <c r="J118" s="31"/>
      <c r="K118" s="31"/>
      <c r="L118" s="31"/>
      <c r="M118" s="38"/>
      <c r="N118" s="145" t="str">
        <f t="shared" si="13"/>
        <v/>
      </c>
      <c r="O118" s="81"/>
      <c r="P118" s="41"/>
      <c r="Q118" s="41"/>
      <c r="R118" s="43" t="str">
        <f t="shared" si="14"/>
        <v/>
      </c>
      <c r="S118" s="31"/>
      <c r="T118" s="38"/>
      <c r="U118" s="41"/>
      <c r="V118" s="38"/>
      <c r="W118" s="38"/>
      <c r="Y118" s="146" t="str">
        <f t="shared" si="11"/>
        <v/>
      </c>
      <c r="Z118" s="146" t="str">
        <f>IF(Y118="","",(IF(INDEX(Cables!$A$1:$U$200,MATCH(UPPER(E118),Cables!$B$1:$B$200,0),21)="",Y118-2,(IF(INDEX(Cables!$A$1:$U$200,MATCH(UPPER(E118),Cables!$B$1:$B$200,0),21)*0.5&lt;R118,"Transit trop important",IF(INDEX(Cables!$A$1:$U$200,MATCH(UPPER(E118),Cables!$B$1:$B$200,0),21)*0.25&gt;R118,Y118-2,Y118-4))))))</f>
        <v/>
      </c>
      <c r="AA118" s="146" t="str">
        <f>IF(Y118="","",(IF(INDEX(Cables!$A$1:$U$200,MATCH(UPPER(E118),Cables!$B$1:$B$200,0),21)="",Y118+2,(IF(INDEX(Cables!$A$1:$U$200,MATCH(UPPER(E118),Cables!$B$1:$B$200,0),21)*0.5&lt;R118,"Transit trop important",IF(INDEX(Cables!$A$1:$U$200,MATCH(UPPER(E118),Cables!$B$1:$B$200,0),21)*0.25&gt;R118,Y118+2,Y118+4))))))</f>
        <v/>
      </c>
      <c r="AB118" s="19" t="e">
        <f>INDEX(Cables!$A$1:$N$200,MATCH(UPPER(E118),Cables!$B$1:$B$200,0),14)</f>
        <v>#N/A</v>
      </c>
      <c r="AC118" s="8" t="e">
        <f t="shared" si="15"/>
        <v>#VALUE!</v>
      </c>
      <c r="AD118" s="8" t="str">
        <f t="shared" si="16"/>
        <v/>
      </c>
      <c r="AE118" s="154">
        <f t="shared" si="17"/>
        <v>2</v>
      </c>
      <c r="AF118" s="8" t="str">
        <f t="shared" si="18"/>
        <v/>
      </c>
      <c r="AG118" s="8">
        <v>5.6699999999999998E-8</v>
      </c>
      <c r="AH118" s="20" t="str">
        <f>IF(ISNUMBER(INDEX(Cables!$A$1:$N$200,MATCH(UPPER(E118),Cables!$B$1:$B$200,0),5)/1000)=FALSE,"",INDEX(Cables!$A$1:$N$200,MATCH(UPPER(E118),Cables!$B$1:$B$200,0),5)/1000)</f>
        <v/>
      </c>
      <c r="AI118" s="20" t="e">
        <f>INDEX(Cables!$A$1:$N$200,MATCH(UPPER(E118),Cables!$B$1:$B$200,0),7)/1000</f>
        <v>#N/A</v>
      </c>
      <c r="AK118" s="8">
        <f t="shared" si="19"/>
        <v>273.16000000000003</v>
      </c>
      <c r="AL118" s="8"/>
      <c r="AM118" s="21" t="e">
        <f t="shared" si="12"/>
        <v>#VALUE!</v>
      </c>
      <c r="AN118" s="20" t="e">
        <f t="shared" si="20"/>
        <v>#N/A</v>
      </c>
      <c r="AO118" s="21" t="e">
        <f t="shared" si="21"/>
        <v>#VALUE!</v>
      </c>
    </row>
    <row r="119" spans="1:41" x14ac:dyDescent="0.2">
      <c r="A119" s="34"/>
      <c r="B119" s="37"/>
      <c r="C119" s="33"/>
      <c r="D119" s="34"/>
      <c r="E119" s="45"/>
      <c r="F119" s="35"/>
      <c r="G119" s="44"/>
      <c r="H119" s="37"/>
      <c r="I119" s="46"/>
      <c r="J119" s="31"/>
      <c r="K119" s="31"/>
      <c r="L119" s="31"/>
      <c r="M119" s="38"/>
      <c r="N119" s="145" t="str">
        <f t="shared" si="13"/>
        <v/>
      </c>
      <c r="O119" s="81"/>
      <c r="P119" s="41"/>
      <c r="Q119" s="41"/>
      <c r="R119" s="43" t="str">
        <f t="shared" si="14"/>
        <v/>
      </c>
      <c r="S119" s="31"/>
      <c r="T119" s="38"/>
      <c r="U119" s="41"/>
      <c r="V119" s="38"/>
      <c r="W119" s="38"/>
      <c r="Y119" s="146" t="str">
        <f t="shared" si="11"/>
        <v/>
      </c>
      <c r="Z119" s="146" t="str">
        <f>IF(Y119="","",(IF(INDEX(Cables!$A$1:$U$200,MATCH(UPPER(E119),Cables!$B$1:$B$200,0),21)="",Y119-2,(IF(INDEX(Cables!$A$1:$U$200,MATCH(UPPER(E119),Cables!$B$1:$B$200,0),21)*0.5&lt;R119,"Transit trop important",IF(INDEX(Cables!$A$1:$U$200,MATCH(UPPER(E119),Cables!$B$1:$B$200,0),21)*0.25&gt;R119,Y119-2,Y119-4))))))</f>
        <v/>
      </c>
      <c r="AA119" s="146" t="str">
        <f>IF(Y119="","",(IF(INDEX(Cables!$A$1:$U$200,MATCH(UPPER(E119),Cables!$B$1:$B$200,0),21)="",Y119+2,(IF(INDEX(Cables!$A$1:$U$200,MATCH(UPPER(E119),Cables!$B$1:$B$200,0),21)*0.5&lt;R119,"Transit trop important",IF(INDEX(Cables!$A$1:$U$200,MATCH(UPPER(E119),Cables!$B$1:$B$200,0),21)*0.25&gt;R119,Y119+2,Y119+4))))))</f>
        <v/>
      </c>
      <c r="AB119" s="19" t="e">
        <f>INDEX(Cables!$A$1:$N$200,MATCH(UPPER(E119),Cables!$B$1:$B$200,0),14)</f>
        <v>#N/A</v>
      </c>
      <c r="AC119" s="8" t="e">
        <f t="shared" si="15"/>
        <v>#VALUE!</v>
      </c>
      <c r="AD119" s="8" t="str">
        <f t="shared" si="16"/>
        <v/>
      </c>
      <c r="AE119" s="154">
        <f t="shared" si="17"/>
        <v>2</v>
      </c>
      <c r="AF119" s="8" t="str">
        <f t="shared" si="18"/>
        <v/>
      </c>
      <c r="AG119" s="8">
        <v>5.6699999999999998E-8</v>
      </c>
      <c r="AH119" s="20" t="str">
        <f>IF(ISNUMBER(INDEX(Cables!$A$1:$N$200,MATCH(UPPER(E119),Cables!$B$1:$B$200,0),5)/1000)=FALSE,"",INDEX(Cables!$A$1:$N$200,MATCH(UPPER(E119),Cables!$B$1:$B$200,0),5)/1000)</f>
        <v/>
      </c>
      <c r="AI119" s="20" t="e">
        <f>INDEX(Cables!$A$1:$N$200,MATCH(UPPER(E119),Cables!$B$1:$B$200,0),7)/1000</f>
        <v>#N/A</v>
      </c>
      <c r="AK119" s="8">
        <f t="shared" si="19"/>
        <v>273.16000000000003</v>
      </c>
      <c r="AL119" s="8"/>
      <c r="AM119" s="21" t="e">
        <f t="shared" si="12"/>
        <v>#VALUE!</v>
      </c>
      <c r="AN119" s="20" t="e">
        <f t="shared" si="20"/>
        <v>#N/A</v>
      </c>
      <c r="AO119" s="21" t="e">
        <f t="shared" si="21"/>
        <v>#VALUE!</v>
      </c>
    </row>
    <row r="120" spans="1:41" x14ac:dyDescent="0.2">
      <c r="A120" s="34"/>
      <c r="B120" s="37"/>
      <c r="C120" s="33"/>
      <c r="D120" s="34"/>
      <c r="E120" s="45"/>
      <c r="F120" s="35"/>
      <c r="G120" s="44"/>
      <c r="H120" s="37"/>
      <c r="I120" s="46"/>
      <c r="J120" s="31"/>
      <c r="K120" s="31"/>
      <c r="L120" s="31"/>
      <c r="M120" s="38"/>
      <c r="N120" s="145" t="str">
        <f t="shared" si="13"/>
        <v/>
      </c>
      <c r="O120" s="81"/>
      <c r="P120" s="41"/>
      <c r="Q120" s="41"/>
      <c r="R120" s="43" t="str">
        <f t="shared" si="14"/>
        <v/>
      </c>
      <c r="S120" s="31"/>
      <c r="T120" s="38"/>
      <c r="U120" s="41"/>
      <c r="V120" s="38"/>
      <c r="W120" s="38"/>
      <c r="Y120" s="146" t="str">
        <f t="shared" si="11"/>
        <v/>
      </c>
      <c r="Z120" s="146" t="str">
        <f>IF(Y120="","",(IF(INDEX(Cables!$A$1:$U$200,MATCH(UPPER(E120),Cables!$B$1:$B$200,0),21)="",Y120-2,(IF(INDEX(Cables!$A$1:$U$200,MATCH(UPPER(E120),Cables!$B$1:$B$200,0),21)*0.5&lt;R120,"Transit trop important",IF(INDEX(Cables!$A$1:$U$200,MATCH(UPPER(E120),Cables!$B$1:$B$200,0),21)*0.25&gt;R120,Y120-2,Y120-4))))))</f>
        <v/>
      </c>
      <c r="AA120" s="146" t="str">
        <f>IF(Y120="","",(IF(INDEX(Cables!$A$1:$U$200,MATCH(UPPER(E120),Cables!$B$1:$B$200,0),21)="",Y120+2,(IF(INDEX(Cables!$A$1:$U$200,MATCH(UPPER(E120),Cables!$B$1:$B$200,0),21)*0.5&lt;R120,"Transit trop important",IF(INDEX(Cables!$A$1:$U$200,MATCH(UPPER(E120),Cables!$B$1:$B$200,0),21)*0.25&gt;R120,Y120+2,Y120+4))))))</f>
        <v/>
      </c>
      <c r="AB120" s="19" t="e">
        <f>INDEX(Cables!$A$1:$N$200,MATCH(UPPER(E120),Cables!$B$1:$B$200,0),14)</f>
        <v>#N/A</v>
      </c>
      <c r="AC120" s="8" t="e">
        <f t="shared" si="15"/>
        <v>#VALUE!</v>
      </c>
      <c r="AD120" s="8" t="str">
        <f t="shared" si="16"/>
        <v/>
      </c>
      <c r="AE120" s="154">
        <f t="shared" si="17"/>
        <v>2</v>
      </c>
      <c r="AF120" s="8" t="str">
        <f t="shared" si="18"/>
        <v/>
      </c>
      <c r="AG120" s="8">
        <v>5.6699999999999998E-8</v>
      </c>
      <c r="AH120" s="20" t="str">
        <f>IF(ISNUMBER(INDEX(Cables!$A$1:$N$200,MATCH(UPPER(E120),Cables!$B$1:$B$200,0),5)/1000)=FALSE,"",INDEX(Cables!$A$1:$N$200,MATCH(UPPER(E120),Cables!$B$1:$B$200,0),5)/1000)</f>
        <v/>
      </c>
      <c r="AI120" s="20" t="e">
        <f>INDEX(Cables!$A$1:$N$200,MATCH(UPPER(E120),Cables!$B$1:$B$200,0),7)/1000</f>
        <v>#N/A</v>
      </c>
      <c r="AK120" s="8">
        <f t="shared" si="19"/>
        <v>273.16000000000003</v>
      </c>
      <c r="AL120" s="8"/>
      <c r="AM120" s="21" t="e">
        <f t="shared" si="12"/>
        <v>#VALUE!</v>
      </c>
      <c r="AN120" s="20" t="e">
        <f t="shared" si="20"/>
        <v>#N/A</v>
      </c>
      <c r="AO120" s="21" t="e">
        <f t="shared" si="21"/>
        <v>#VALUE!</v>
      </c>
    </row>
    <row r="121" spans="1:41" x14ac:dyDescent="0.2">
      <c r="A121" s="34"/>
      <c r="B121" s="37"/>
      <c r="C121" s="33"/>
      <c r="D121" s="34"/>
      <c r="E121" s="45"/>
      <c r="F121" s="35"/>
      <c r="G121" s="44"/>
      <c r="H121" s="37"/>
      <c r="I121" s="46"/>
      <c r="J121" s="31"/>
      <c r="K121" s="31"/>
      <c r="L121" s="31"/>
      <c r="M121" s="38"/>
      <c r="N121" s="145" t="str">
        <f t="shared" si="13"/>
        <v/>
      </c>
      <c r="O121" s="81"/>
      <c r="P121" s="41"/>
      <c r="Q121" s="41"/>
      <c r="R121" s="43" t="str">
        <f t="shared" si="14"/>
        <v/>
      </c>
      <c r="S121" s="31"/>
      <c r="T121" s="38"/>
      <c r="U121" s="41"/>
      <c r="V121" s="38"/>
      <c r="W121" s="38"/>
      <c r="Y121" s="146" t="str">
        <f t="shared" si="11"/>
        <v/>
      </c>
      <c r="Z121" s="146" t="str">
        <f>IF(Y121="","",(IF(INDEX(Cables!$A$1:$U$200,MATCH(UPPER(E121),Cables!$B$1:$B$200,0),21)="",Y121-2,(IF(INDEX(Cables!$A$1:$U$200,MATCH(UPPER(E121),Cables!$B$1:$B$200,0),21)*0.5&lt;R121,"Transit trop important",IF(INDEX(Cables!$A$1:$U$200,MATCH(UPPER(E121),Cables!$B$1:$B$200,0),21)*0.25&gt;R121,Y121-2,Y121-4))))))</f>
        <v/>
      </c>
      <c r="AA121" s="146" t="str">
        <f>IF(Y121="","",(IF(INDEX(Cables!$A$1:$U$200,MATCH(UPPER(E121),Cables!$B$1:$B$200,0),21)="",Y121+2,(IF(INDEX(Cables!$A$1:$U$200,MATCH(UPPER(E121),Cables!$B$1:$B$200,0),21)*0.5&lt;R121,"Transit trop important",IF(INDEX(Cables!$A$1:$U$200,MATCH(UPPER(E121),Cables!$B$1:$B$200,0),21)*0.25&gt;R121,Y121+2,Y121+4))))))</f>
        <v/>
      </c>
      <c r="AB121" s="19" t="e">
        <f>INDEX(Cables!$A$1:$N$200,MATCH(UPPER(E121),Cables!$B$1:$B$200,0),14)</f>
        <v>#N/A</v>
      </c>
      <c r="AC121" s="8" t="e">
        <f t="shared" si="15"/>
        <v>#VALUE!</v>
      </c>
      <c r="AD121" s="8" t="str">
        <f t="shared" si="16"/>
        <v/>
      </c>
      <c r="AE121" s="154">
        <f t="shared" si="17"/>
        <v>2</v>
      </c>
      <c r="AF121" s="8" t="str">
        <f t="shared" si="18"/>
        <v/>
      </c>
      <c r="AG121" s="8">
        <v>5.6699999999999998E-8</v>
      </c>
      <c r="AH121" s="20" t="str">
        <f>IF(ISNUMBER(INDEX(Cables!$A$1:$N$200,MATCH(UPPER(E121),Cables!$B$1:$B$200,0),5)/1000)=FALSE,"",INDEX(Cables!$A$1:$N$200,MATCH(UPPER(E121),Cables!$B$1:$B$200,0),5)/1000)</f>
        <v/>
      </c>
      <c r="AI121" s="20" t="e">
        <f>INDEX(Cables!$A$1:$N$200,MATCH(UPPER(E121),Cables!$B$1:$B$200,0),7)/1000</f>
        <v>#N/A</v>
      </c>
      <c r="AK121" s="8">
        <f t="shared" si="19"/>
        <v>273.16000000000003</v>
      </c>
      <c r="AL121" s="8"/>
      <c r="AM121" s="21" t="e">
        <f t="shared" si="12"/>
        <v>#VALUE!</v>
      </c>
      <c r="AN121" s="20" t="e">
        <f t="shared" si="20"/>
        <v>#N/A</v>
      </c>
      <c r="AO121" s="21" t="e">
        <f t="shared" si="21"/>
        <v>#VALUE!</v>
      </c>
    </row>
    <row r="122" spans="1:41" x14ac:dyDescent="0.2">
      <c r="A122" s="34"/>
      <c r="B122" s="37"/>
      <c r="C122" s="33"/>
      <c r="D122" s="34"/>
      <c r="E122" s="45"/>
      <c r="F122" s="35"/>
      <c r="G122" s="44"/>
      <c r="H122" s="37"/>
      <c r="I122" s="46"/>
      <c r="J122" s="31"/>
      <c r="K122" s="31"/>
      <c r="L122" s="31"/>
      <c r="M122" s="38"/>
      <c r="N122" s="145" t="str">
        <f t="shared" si="13"/>
        <v/>
      </c>
      <c r="O122" s="81"/>
      <c r="P122" s="41"/>
      <c r="Q122" s="41"/>
      <c r="R122" s="43" t="str">
        <f t="shared" si="14"/>
        <v/>
      </c>
      <c r="S122" s="31"/>
      <c r="T122" s="38"/>
      <c r="U122" s="41"/>
      <c r="V122" s="38"/>
      <c r="W122" s="38"/>
      <c r="Y122" s="146" t="str">
        <f t="shared" si="11"/>
        <v/>
      </c>
      <c r="Z122" s="146" t="str">
        <f>IF(Y122="","",(IF(INDEX(Cables!$A$1:$U$200,MATCH(UPPER(E122),Cables!$B$1:$B$200,0),21)="",Y122-2,(IF(INDEX(Cables!$A$1:$U$200,MATCH(UPPER(E122),Cables!$B$1:$B$200,0),21)*0.5&lt;R122,"Transit trop important",IF(INDEX(Cables!$A$1:$U$200,MATCH(UPPER(E122),Cables!$B$1:$B$200,0),21)*0.25&gt;R122,Y122-2,Y122-4))))))</f>
        <v/>
      </c>
      <c r="AA122" s="146" t="str">
        <f>IF(Y122="","",(IF(INDEX(Cables!$A$1:$U$200,MATCH(UPPER(E122),Cables!$B$1:$B$200,0),21)="",Y122+2,(IF(INDEX(Cables!$A$1:$U$200,MATCH(UPPER(E122),Cables!$B$1:$B$200,0),21)*0.5&lt;R122,"Transit trop important",IF(INDEX(Cables!$A$1:$U$200,MATCH(UPPER(E122),Cables!$B$1:$B$200,0),21)*0.25&gt;R122,Y122+2,Y122+4))))))</f>
        <v/>
      </c>
      <c r="AB122" s="19" t="e">
        <f>INDEX(Cables!$A$1:$N$200,MATCH(UPPER(E122),Cables!$B$1:$B$200,0),14)</f>
        <v>#N/A</v>
      </c>
      <c r="AC122" s="8" t="e">
        <f t="shared" si="15"/>
        <v>#VALUE!</v>
      </c>
      <c r="AD122" s="8" t="str">
        <f t="shared" si="16"/>
        <v/>
      </c>
      <c r="AE122" s="154">
        <f t="shared" si="17"/>
        <v>2</v>
      </c>
      <c r="AF122" s="8" t="str">
        <f t="shared" si="18"/>
        <v/>
      </c>
      <c r="AG122" s="8">
        <v>5.6699999999999998E-8</v>
      </c>
      <c r="AH122" s="20" t="str">
        <f>IF(ISNUMBER(INDEX(Cables!$A$1:$N$200,MATCH(UPPER(E122),Cables!$B$1:$B$200,0),5)/1000)=FALSE,"",INDEX(Cables!$A$1:$N$200,MATCH(UPPER(E122),Cables!$B$1:$B$200,0),5)/1000)</f>
        <v/>
      </c>
      <c r="AI122" s="20" t="e">
        <f>INDEX(Cables!$A$1:$N$200,MATCH(UPPER(E122),Cables!$B$1:$B$200,0),7)/1000</f>
        <v>#N/A</v>
      </c>
      <c r="AK122" s="8">
        <f t="shared" si="19"/>
        <v>273.16000000000003</v>
      </c>
      <c r="AL122" s="8"/>
      <c r="AM122" s="21" t="e">
        <f t="shared" si="12"/>
        <v>#VALUE!</v>
      </c>
      <c r="AN122" s="20" t="e">
        <f t="shared" si="20"/>
        <v>#N/A</v>
      </c>
      <c r="AO122" s="21" t="e">
        <f t="shared" si="21"/>
        <v>#VALUE!</v>
      </c>
    </row>
    <row r="123" spans="1:41" x14ac:dyDescent="0.2">
      <c r="A123" s="34"/>
      <c r="B123" s="37"/>
      <c r="C123" s="33"/>
      <c r="D123" s="34"/>
      <c r="E123" s="45"/>
      <c r="F123" s="35"/>
      <c r="G123" s="44"/>
      <c r="H123" s="37"/>
      <c r="I123" s="46"/>
      <c r="J123" s="31"/>
      <c r="K123" s="31"/>
      <c r="L123" s="31"/>
      <c r="M123" s="38"/>
      <c r="N123" s="145" t="str">
        <f t="shared" si="13"/>
        <v/>
      </c>
      <c r="O123" s="81"/>
      <c r="P123" s="41"/>
      <c r="Q123" s="41"/>
      <c r="R123" s="43" t="str">
        <f t="shared" si="14"/>
        <v/>
      </c>
      <c r="S123" s="31"/>
      <c r="T123" s="38"/>
      <c r="U123" s="41"/>
      <c r="V123" s="38"/>
      <c r="W123" s="38"/>
      <c r="Y123" s="146" t="str">
        <f t="shared" si="11"/>
        <v/>
      </c>
      <c r="Z123" s="146" t="str">
        <f>IF(Y123="","",(IF(INDEX(Cables!$A$1:$U$200,MATCH(UPPER(E123),Cables!$B$1:$B$200,0),21)="",Y123-2,(IF(INDEX(Cables!$A$1:$U$200,MATCH(UPPER(E123),Cables!$B$1:$B$200,0),21)*0.5&lt;R123,"Transit trop important",IF(INDEX(Cables!$A$1:$U$200,MATCH(UPPER(E123),Cables!$B$1:$B$200,0),21)*0.25&gt;R123,Y123-2,Y123-4))))))</f>
        <v/>
      </c>
      <c r="AA123" s="146" t="str">
        <f>IF(Y123="","",(IF(INDEX(Cables!$A$1:$U$200,MATCH(UPPER(E123),Cables!$B$1:$B$200,0),21)="",Y123+2,(IF(INDEX(Cables!$A$1:$U$200,MATCH(UPPER(E123),Cables!$B$1:$B$200,0),21)*0.5&lt;R123,"Transit trop important",IF(INDEX(Cables!$A$1:$U$200,MATCH(UPPER(E123),Cables!$B$1:$B$200,0),21)*0.25&gt;R123,Y123+2,Y123+4))))))</f>
        <v/>
      </c>
      <c r="AB123" s="19" t="e">
        <f>INDEX(Cables!$A$1:$N$200,MATCH(UPPER(E123),Cables!$B$1:$B$200,0),14)</f>
        <v>#N/A</v>
      </c>
      <c r="AC123" s="8" t="e">
        <f t="shared" si="15"/>
        <v>#VALUE!</v>
      </c>
      <c r="AD123" s="8" t="str">
        <f t="shared" si="16"/>
        <v/>
      </c>
      <c r="AE123" s="154">
        <f t="shared" si="17"/>
        <v>2</v>
      </c>
      <c r="AF123" s="8" t="str">
        <f t="shared" si="18"/>
        <v/>
      </c>
      <c r="AG123" s="8">
        <v>5.6699999999999998E-8</v>
      </c>
      <c r="AH123" s="20" t="str">
        <f>IF(ISNUMBER(INDEX(Cables!$A$1:$N$200,MATCH(UPPER(E123),Cables!$B$1:$B$200,0),5)/1000)=FALSE,"",INDEX(Cables!$A$1:$N$200,MATCH(UPPER(E123),Cables!$B$1:$B$200,0),5)/1000)</f>
        <v/>
      </c>
      <c r="AI123" s="20" t="e">
        <f>INDEX(Cables!$A$1:$N$200,MATCH(UPPER(E123),Cables!$B$1:$B$200,0),7)/1000</f>
        <v>#N/A</v>
      </c>
      <c r="AK123" s="8">
        <f t="shared" si="19"/>
        <v>273.16000000000003</v>
      </c>
      <c r="AL123" s="8"/>
      <c r="AM123" s="21" t="e">
        <f t="shared" si="12"/>
        <v>#VALUE!</v>
      </c>
      <c r="AN123" s="20" t="e">
        <f t="shared" si="20"/>
        <v>#N/A</v>
      </c>
      <c r="AO123" s="21" t="e">
        <f t="shared" si="21"/>
        <v>#VALUE!</v>
      </c>
    </row>
    <row r="124" spans="1:41" x14ac:dyDescent="0.2">
      <c r="A124" s="34"/>
      <c r="B124" s="37"/>
      <c r="C124" s="33"/>
      <c r="D124" s="34"/>
      <c r="E124" s="45"/>
      <c r="F124" s="35"/>
      <c r="G124" s="44"/>
      <c r="H124" s="37"/>
      <c r="I124" s="46"/>
      <c r="J124" s="31"/>
      <c r="K124" s="31"/>
      <c r="L124" s="31"/>
      <c r="M124" s="38"/>
      <c r="N124" s="145" t="str">
        <f t="shared" si="13"/>
        <v/>
      </c>
      <c r="O124" s="81"/>
      <c r="P124" s="41"/>
      <c r="Q124" s="41"/>
      <c r="R124" s="43" t="str">
        <f t="shared" si="14"/>
        <v/>
      </c>
      <c r="S124" s="31"/>
      <c r="T124" s="38"/>
      <c r="U124" s="41"/>
      <c r="V124" s="38"/>
      <c r="W124" s="38"/>
      <c r="Y124" s="146" t="str">
        <f t="shared" si="11"/>
        <v/>
      </c>
      <c r="Z124" s="146" t="str">
        <f>IF(Y124="","",(IF(INDEX(Cables!$A$1:$U$200,MATCH(UPPER(E124),Cables!$B$1:$B$200,0),21)="",Y124-2,(IF(INDEX(Cables!$A$1:$U$200,MATCH(UPPER(E124),Cables!$B$1:$B$200,0),21)*0.5&lt;R124,"Transit trop important",IF(INDEX(Cables!$A$1:$U$200,MATCH(UPPER(E124),Cables!$B$1:$B$200,0),21)*0.25&gt;R124,Y124-2,Y124-4))))))</f>
        <v/>
      </c>
      <c r="AA124" s="146" t="str">
        <f>IF(Y124="","",(IF(INDEX(Cables!$A$1:$U$200,MATCH(UPPER(E124),Cables!$B$1:$B$200,0),21)="",Y124+2,(IF(INDEX(Cables!$A$1:$U$200,MATCH(UPPER(E124),Cables!$B$1:$B$200,0),21)*0.5&lt;R124,"Transit trop important",IF(INDEX(Cables!$A$1:$U$200,MATCH(UPPER(E124),Cables!$B$1:$B$200,0),21)*0.25&gt;R124,Y124+2,Y124+4))))))</f>
        <v/>
      </c>
      <c r="AB124" s="19" t="e">
        <f>INDEX(Cables!$A$1:$N$200,MATCH(UPPER(E124),Cables!$B$1:$B$200,0),14)</f>
        <v>#N/A</v>
      </c>
      <c r="AC124" s="8" t="e">
        <f t="shared" si="15"/>
        <v>#VALUE!</v>
      </c>
      <c r="AD124" s="8" t="str">
        <f t="shared" si="16"/>
        <v/>
      </c>
      <c r="AE124" s="154">
        <f t="shared" si="17"/>
        <v>2</v>
      </c>
      <c r="AF124" s="8" t="str">
        <f t="shared" si="18"/>
        <v/>
      </c>
      <c r="AG124" s="8">
        <v>5.6699999999999998E-8</v>
      </c>
      <c r="AH124" s="20" t="str">
        <f>IF(ISNUMBER(INDEX(Cables!$A$1:$N$200,MATCH(UPPER(E124),Cables!$B$1:$B$200,0),5)/1000)=FALSE,"",INDEX(Cables!$A$1:$N$200,MATCH(UPPER(E124),Cables!$B$1:$B$200,0),5)/1000)</f>
        <v/>
      </c>
      <c r="AI124" s="20" t="e">
        <f>INDEX(Cables!$A$1:$N$200,MATCH(UPPER(E124),Cables!$B$1:$B$200,0),7)/1000</f>
        <v>#N/A</v>
      </c>
      <c r="AK124" s="8">
        <f t="shared" si="19"/>
        <v>273.16000000000003</v>
      </c>
      <c r="AL124" s="8"/>
      <c r="AM124" s="21" t="e">
        <f t="shared" si="12"/>
        <v>#VALUE!</v>
      </c>
      <c r="AN124" s="20" t="e">
        <f t="shared" si="20"/>
        <v>#N/A</v>
      </c>
      <c r="AO124" s="21" t="e">
        <f t="shared" si="21"/>
        <v>#VALUE!</v>
      </c>
    </row>
    <row r="125" spans="1:41" x14ac:dyDescent="0.2">
      <c r="A125" s="34"/>
      <c r="B125" s="37"/>
      <c r="C125" s="33"/>
      <c r="D125" s="34"/>
      <c r="E125" s="45"/>
      <c r="F125" s="35"/>
      <c r="G125" s="44"/>
      <c r="H125" s="37"/>
      <c r="I125" s="46"/>
      <c r="J125" s="31"/>
      <c r="K125" s="31"/>
      <c r="L125" s="31"/>
      <c r="M125" s="38"/>
      <c r="N125" s="145" t="str">
        <f t="shared" si="13"/>
        <v/>
      </c>
      <c r="O125" s="81"/>
      <c r="P125" s="41"/>
      <c r="Q125" s="41"/>
      <c r="R125" s="43" t="str">
        <f t="shared" si="14"/>
        <v/>
      </c>
      <c r="S125" s="31"/>
      <c r="T125" s="38"/>
      <c r="U125" s="41"/>
      <c r="V125" s="38"/>
      <c r="W125" s="38"/>
      <c r="Y125" s="146" t="str">
        <f t="shared" si="11"/>
        <v/>
      </c>
      <c r="Z125" s="146" t="str">
        <f>IF(Y125="","",(IF(INDEX(Cables!$A$1:$U$200,MATCH(UPPER(E125),Cables!$B$1:$B$200,0),21)="",Y125-2,(IF(INDEX(Cables!$A$1:$U$200,MATCH(UPPER(E125),Cables!$B$1:$B$200,0),21)*0.5&lt;R125,"Transit trop important",IF(INDEX(Cables!$A$1:$U$200,MATCH(UPPER(E125),Cables!$B$1:$B$200,0),21)*0.25&gt;R125,Y125-2,Y125-4))))))</f>
        <v/>
      </c>
      <c r="AA125" s="146" t="str">
        <f>IF(Y125="","",(IF(INDEX(Cables!$A$1:$U$200,MATCH(UPPER(E125),Cables!$B$1:$B$200,0),21)="",Y125+2,(IF(INDEX(Cables!$A$1:$U$200,MATCH(UPPER(E125),Cables!$B$1:$B$200,0),21)*0.5&lt;R125,"Transit trop important",IF(INDEX(Cables!$A$1:$U$200,MATCH(UPPER(E125),Cables!$B$1:$B$200,0),21)*0.25&gt;R125,Y125+2,Y125+4))))))</f>
        <v/>
      </c>
      <c r="AB125" s="19" t="e">
        <f>INDEX(Cables!$A$1:$N$200,MATCH(UPPER(E125),Cables!$B$1:$B$200,0),14)</f>
        <v>#N/A</v>
      </c>
      <c r="AC125" s="8" t="e">
        <f t="shared" si="15"/>
        <v>#VALUE!</v>
      </c>
      <c r="AD125" s="8" t="str">
        <f t="shared" si="16"/>
        <v/>
      </c>
      <c r="AE125" s="154">
        <f t="shared" si="17"/>
        <v>2</v>
      </c>
      <c r="AF125" s="8" t="str">
        <f t="shared" si="18"/>
        <v/>
      </c>
      <c r="AG125" s="8">
        <v>5.6699999999999998E-8</v>
      </c>
      <c r="AH125" s="20" t="str">
        <f>IF(ISNUMBER(INDEX(Cables!$A$1:$N$200,MATCH(UPPER(E125),Cables!$B$1:$B$200,0),5)/1000)=FALSE,"",INDEX(Cables!$A$1:$N$200,MATCH(UPPER(E125),Cables!$B$1:$B$200,0),5)/1000)</f>
        <v/>
      </c>
      <c r="AI125" s="20" t="e">
        <f>INDEX(Cables!$A$1:$N$200,MATCH(UPPER(E125),Cables!$B$1:$B$200,0),7)/1000</f>
        <v>#N/A</v>
      </c>
      <c r="AK125" s="8">
        <f t="shared" si="19"/>
        <v>273.16000000000003</v>
      </c>
      <c r="AL125" s="8"/>
      <c r="AM125" s="21" t="e">
        <f t="shared" si="12"/>
        <v>#VALUE!</v>
      </c>
      <c r="AN125" s="20" t="e">
        <f t="shared" si="20"/>
        <v>#N/A</v>
      </c>
      <c r="AO125" s="21" t="e">
        <f t="shared" si="21"/>
        <v>#VALUE!</v>
      </c>
    </row>
    <row r="126" spans="1:41" x14ac:dyDescent="0.2">
      <c r="A126" s="34"/>
      <c r="B126" s="37"/>
      <c r="C126" s="33"/>
      <c r="D126" s="34"/>
      <c r="E126" s="45"/>
      <c r="F126" s="35"/>
      <c r="G126" s="44"/>
      <c r="H126" s="37"/>
      <c r="I126" s="46"/>
      <c r="J126" s="31"/>
      <c r="K126" s="31"/>
      <c r="L126" s="31"/>
      <c r="M126" s="38"/>
      <c r="N126" s="145" t="str">
        <f t="shared" si="13"/>
        <v/>
      </c>
      <c r="O126" s="81"/>
      <c r="P126" s="41"/>
      <c r="Q126" s="41"/>
      <c r="R126" s="43" t="str">
        <f t="shared" si="14"/>
        <v/>
      </c>
      <c r="S126" s="31"/>
      <c r="T126" s="38"/>
      <c r="U126" s="41"/>
      <c r="V126" s="38"/>
      <c r="W126" s="38"/>
      <c r="Y126" s="146" t="str">
        <f t="shared" si="11"/>
        <v/>
      </c>
      <c r="Z126" s="146" t="str">
        <f>IF(Y126="","",(IF(INDEX(Cables!$A$1:$U$200,MATCH(UPPER(E126),Cables!$B$1:$B$200,0),21)="",Y126-2,(IF(INDEX(Cables!$A$1:$U$200,MATCH(UPPER(E126),Cables!$B$1:$B$200,0),21)*0.5&lt;R126,"Transit trop important",IF(INDEX(Cables!$A$1:$U$200,MATCH(UPPER(E126),Cables!$B$1:$B$200,0),21)*0.25&gt;R126,Y126-2,Y126-4))))))</f>
        <v/>
      </c>
      <c r="AA126" s="146" t="str">
        <f>IF(Y126="","",(IF(INDEX(Cables!$A$1:$U$200,MATCH(UPPER(E126),Cables!$B$1:$B$200,0),21)="",Y126+2,(IF(INDEX(Cables!$A$1:$U$200,MATCH(UPPER(E126),Cables!$B$1:$B$200,0),21)*0.5&lt;R126,"Transit trop important",IF(INDEX(Cables!$A$1:$U$200,MATCH(UPPER(E126),Cables!$B$1:$B$200,0),21)*0.25&gt;R126,Y126+2,Y126+4))))))</f>
        <v/>
      </c>
      <c r="AB126" s="19" t="e">
        <f>INDEX(Cables!$A$1:$N$200,MATCH(UPPER(E126),Cables!$B$1:$B$200,0),14)</f>
        <v>#N/A</v>
      </c>
      <c r="AC126" s="8" t="e">
        <f t="shared" si="15"/>
        <v>#VALUE!</v>
      </c>
      <c r="AD126" s="8" t="str">
        <f t="shared" si="16"/>
        <v/>
      </c>
      <c r="AE126" s="154">
        <f t="shared" si="17"/>
        <v>2</v>
      </c>
      <c r="AF126" s="8" t="str">
        <f t="shared" si="18"/>
        <v/>
      </c>
      <c r="AG126" s="8">
        <v>5.6699999999999998E-8</v>
      </c>
      <c r="AH126" s="20" t="str">
        <f>IF(ISNUMBER(INDEX(Cables!$A$1:$N$200,MATCH(UPPER(E126),Cables!$B$1:$B$200,0),5)/1000)=FALSE,"",INDEX(Cables!$A$1:$N$200,MATCH(UPPER(E126),Cables!$B$1:$B$200,0),5)/1000)</f>
        <v/>
      </c>
      <c r="AI126" s="20" t="e">
        <f>INDEX(Cables!$A$1:$N$200,MATCH(UPPER(E126),Cables!$B$1:$B$200,0),7)/1000</f>
        <v>#N/A</v>
      </c>
      <c r="AK126" s="8">
        <f t="shared" si="19"/>
        <v>273.16000000000003</v>
      </c>
      <c r="AL126" s="8"/>
      <c r="AM126" s="21" t="e">
        <f t="shared" si="12"/>
        <v>#VALUE!</v>
      </c>
      <c r="AN126" s="20" t="e">
        <f t="shared" si="20"/>
        <v>#N/A</v>
      </c>
      <c r="AO126" s="21" t="e">
        <f t="shared" si="21"/>
        <v>#VALUE!</v>
      </c>
    </row>
    <row r="127" spans="1:41" x14ac:dyDescent="0.2">
      <c r="A127" s="34"/>
      <c r="B127" s="37"/>
      <c r="C127" s="33"/>
      <c r="D127" s="34"/>
      <c r="E127" s="45"/>
      <c r="F127" s="35"/>
      <c r="G127" s="44"/>
      <c r="H127" s="37"/>
      <c r="I127" s="46"/>
      <c r="J127" s="31"/>
      <c r="K127" s="31"/>
      <c r="L127" s="31"/>
      <c r="M127" s="38"/>
      <c r="N127" s="145" t="str">
        <f t="shared" si="13"/>
        <v/>
      </c>
      <c r="O127" s="81"/>
      <c r="P127" s="41"/>
      <c r="Q127" s="41"/>
      <c r="R127" s="43" t="str">
        <f t="shared" si="14"/>
        <v/>
      </c>
      <c r="S127" s="31"/>
      <c r="T127" s="38"/>
      <c r="U127" s="41"/>
      <c r="V127" s="38"/>
      <c r="W127" s="38"/>
      <c r="Y127" s="146" t="str">
        <f t="shared" si="11"/>
        <v/>
      </c>
      <c r="Z127" s="146" t="str">
        <f>IF(Y127="","",(IF(INDEX(Cables!$A$1:$U$200,MATCH(UPPER(E127),Cables!$B$1:$B$200,0),21)="",Y127-2,(IF(INDEX(Cables!$A$1:$U$200,MATCH(UPPER(E127),Cables!$B$1:$B$200,0),21)*0.5&lt;R127,"Transit trop important",IF(INDEX(Cables!$A$1:$U$200,MATCH(UPPER(E127),Cables!$B$1:$B$200,0),21)*0.25&gt;R127,Y127-2,Y127-4))))))</f>
        <v/>
      </c>
      <c r="AA127" s="146" t="str">
        <f>IF(Y127="","",(IF(INDEX(Cables!$A$1:$U$200,MATCH(UPPER(E127),Cables!$B$1:$B$200,0),21)="",Y127+2,(IF(INDEX(Cables!$A$1:$U$200,MATCH(UPPER(E127),Cables!$B$1:$B$200,0),21)*0.5&lt;R127,"Transit trop important",IF(INDEX(Cables!$A$1:$U$200,MATCH(UPPER(E127),Cables!$B$1:$B$200,0),21)*0.25&gt;R127,Y127+2,Y127+4))))))</f>
        <v/>
      </c>
      <c r="AB127" s="19" t="e">
        <f>INDEX(Cables!$A$1:$N$200,MATCH(UPPER(E127),Cables!$B$1:$B$200,0),14)</f>
        <v>#N/A</v>
      </c>
      <c r="AC127" s="8" t="e">
        <f t="shared" si="15"/>
        <v>#VALUE!</v>
      </c>
      <c r="AD127" s="8" t="str">
        <f t="shared" si="16"/>
        <v/>
      </c>
      <c r="AE127" s="154">
        <f t="shared" si="17"/>
        <v>2</v>
      </c>
      <c r="AF127" s="8" t="str">
        <f t="shared" si="18"/>
        <v/>
      </c>
      <c r="AG127" s="8">
        <v>5.6699999999999998E-8</v>
      </c>
      <c r="AH127" s="20" t="str">
        <f>IF(ISNUMBER(INDEX(Cables!$A$1:$N$200,MATCH(UPPER(E127),Cables!$B$1:$B$200,0),5)/1000)=FALSE,"",INDEX(Cables!$A$1:$N$200,MATCH(UPPER(E127),Cables!$B$1:$B$200,0),5)/1000)</f>
        <v/>
      </c>
      <c r="AI127" s="20" t="e">
        <f>INDEX(Cables!$A$1:$N$200,MATCH(UPPER(E127),Cables!$B$1:$B$200,0),7)/1000</f>
        <v>#N/A</v>
      </c>
      <c r="AK127" s="8">
        <f t="shared" si="19"/>
        <v>273.16000000000003</v>
      </c>
      <c r="AL127" s="8"/>
      <c r="AM127" s="21" t="e">
        <f t="shared" si="12"/>
        <v>#VALUE!</v>
      </c>
      <c r="AN127" s="20" t="e">
        <f t="shared" si="20"/>
        <v>#N/A</v>
      </c>
      <c r="AO127" s="21" t="e">
        <f t="shared" si="21"/>
        <v>#VALUE!</v>
      </c>
    </row>
    <row r="128" spans="1:41" x14ac:dyDescent="0.2">
      <c r="A128" s="34"/>
      <c r="B128" s="37"/>
      <c r="C128" s="33"/>
      <c r="D128" s="34"/>
      <c r="E128" s="45"/>
      <c r="F128" s="35"/>
      <c r="G128" s="44"/>
      <c r="H128" s="37"/>
      <c r="I128" s="46"/>
      <c r="J128" s="31"/>
      <c r="K128" s="31"/>
      <c r="L128" s="31"/>
      <c r="M128" s="38"/>
      <c r="N128" s="145" t="str">
        <f t="shared" si="13"/>
        <v/>
      </c>
      <c r="O128" s="81"/>
      <c r="P128" s="41"/>
      <c r="Q128" s="41"/>
      <c r="R128" s="43" t="str">
        <f t="shared" si="14"/>
        <v/>
      </c>
      <c r="S128" s="31"/>
      <c r="T128" s="38"/>
      <c r="U128" s="41"/>
      <c r="V128" s="38"/>
      <c r="W128" s="38"/>
      <c r="Y128" s="146" t="str">
        <f t="shared" si="11"/>
        <v/>
      </c>
      <c r="Z128" s="146" t="str">
        <f>IF(Y128="","",(IF(INDEX(Cables!$A$1:$U$200,MATCH(UPPER(E128),Cables!$B$1:$B$200,0),21)="",Y128-2,(IF(INDEX(Cables!$A$1:$U$200,MATCH(UPPER(E128),Cables!$B$1:$B$200,0),21)*0.5&lt;R128,"Transit trop important",IF(INDEX(Cables!$A$1:$U$200,MATCH(UPPER(E128),Cables!$B$1:$B$200,0),21)*0.25&gt;R128,Y128-2,Y128-4))))))</f>
        <v/>
      </c>
      <c r="AA128" s="146" t="str">
        <f>IF(Y128="","",(IF(INDEX(Cables!$A$1:$U$200,MATCH(UPPER(E128),Cables!$B$1:$B$200,0),21)="",Y128+2,(IF(INDEX(Cables!$A$1:$U$200,MATCH(UPPER(E128),Cables!$B$1:$B$200,0),21)*0.5&lt;R128,"Transit trop important",IF(INDEX(Cables!$A$1:$U$200,MATCH(UPPER(E128),Cables!$B$1:$B$200,0),21)*0.25&gt;R128,Y128+2,Y128+4))))))</f>
        <v/>
      </c>
      <c r="AB128" s="19" t="e">
        <f>INDEX(Cables!$A$1:$N$200,MATCH(UPPER(E128),Cables!$B$1:$B$200,0),14)</f>
        <v>#N/A</v>
      </c>
      <c r="AC128" s="8" t="e">
        <f t="shared" si="15"/>
        <v>#VALUE!</v>
      </c>
      <c r="AD128" s="8" t="str">
        <f t="shared" si="16"/>
        <v/>
      </c>
      <c r="AE128" s="154">
        <f t="shared" si="17"/>
        <v>2</v>
      </c>
      <c r="AF128" s="8" t="str">
        <f t="shared" si="18"/>
        <v/>
      </c>
      <c r="AG128" s="8">
        <v>5.6699999999999998E-8</v>
      </c>
      <c r="AH128" s="20" t="str">
        <f>IF(ISNUMBER(INDEX(Cables!$A$1:$N$200,MATCH(UPPER(E128),Cables!$B$1:$B$200,0),5)/1000)=FALSE,"",INDEX(Cables!$A$1:$N$200,MATCH(UPPER(E128),Cables!$B$1:$B$200,0),5)/1000)</f>
        <v/>
      </c>
      <c r="AI128" s="20" t="e">
        <f>INDEX(Cables!$A$1:$N$200,MATCH(UPPER(E128),Cables!$B$1:$B$200,0),7)/1000</f>
        <v>#N/A</v>
      </c>
      <c r="AK128" s="8">
        <f t="shared" si="19"/>
        <v>273.16000000000003</v>
      </c>
      <c r="AL128" s="8"/>
      <c r="AM128" s="21" t="e">
        <f t="shared" si="12"/>
        <v>#VALUE!</v>
      </c>
      <c r="AN128" s="20" t="e">
        <f t="shared" si="20"/>
        <v>#N/A</v>
      </c>
      <c r="AO128" s="21" t="e">
        <f t="shared" si="21"/>
        <v>#VALUE!</v>
      </c>
    </row>
    <row r="129" spans="1:41" x14ac:dyDescent="0.2">
      <c r="A129" s="34"/>
      <c r="B129" s="37"/>
      <c r="C129" s="33"/>
      <c r="D129" s="34"/>
      <c r="E129" s="45"/>
      <c r="F129" s="35"/>
      <c r="G129" s="44"/>
      <c r="H129" s="37"/>
      <c r="I129" s="46"/>
      <c r="J129" s="31"/>
      <c r="K129" s="31"/>
      <c r="L129" s="31"/>
      <c r="M129" s="38"/>
      <c r="N129" s="145" t="str">
        <f t="shared" si="13"/>
        <v/>
      </c>
      <c r="O129" s="81"/>
      <c r="P129" s="41"/>
      <c r="Q129" s="41"/>
      <c r="R129" s="43" t="str">
        <f t="shared" si="14"/>
        <v/>
      </c>
      <c r="S129" s="31"/>
      <c r="T129" s="38"/>
      <c r="U129" s="41"/>
      <c r="V129" s="38"/>
      <c r="W129" s="38"/>
      <c r="Y129" s="146" t="str">
        <f t="shared" si="11"/>
        <v/>
      </c>
      <c r="Z129" s="146" t="str">
        <f>IF(Y129="","",(IF(INDEX(Cables!$A$1:$U$200,MATCH(UPPER(E129),Cables!$B$1:$B$200,0),21)="",Y129-2,(IF(INDEX(Cables!$A$1:$U$200,MATCH(UPPER(E129),Cables!$B$1:$B$200,0),21)*0.5&lt;R129,"Transit trop important",IF(INDEX(Cables!$A$1:$U$200,MATCH(UPPER(E129),Cables!$B$1:$B$200,0),21)*0.25&gt;R129,Y129-2,Y129-4))))))</f>
        <v/>
      </c>
      <c r="AA129" s="146" t="str">
        <f>IF(Y129="","",(IF(INDEX(Cables!$A$1:$U$200,MATCH(UPPER(E129),Cables!$B$1:$B$200,0),21)="",Y129+2,(IF(INDEX(Cables!$A$1:$U$200,MATCH(UPPER(E129),Cables!$B$1:$B$200,0),21)*0.5&lt;R129,"Transit trop important",IF(INDEX(Cables!$A$1:$U$200,MATCH(UPPER(E129),Cables!$B$1:$B$200,0),21)*0.25&gt;R129,Y129+2,Y129+4))))))</f>
        <v/>
      </c>
      <c r="AB129" s="19" t="e">
        <f>INDEX(Cables!$A$1:$N$200,MATCH(UPPER(E129),Cables!$B$1:$B$200,0),14)</f>
        <v>#N/A</v>
      </c>
      <c r="AC129" s="8" t="e">
        <f t="shared" si="15"/>
        <v>#VALUE!</v>
      </c>
      <c r="AD129" s="8" t="str">
        <f t="shared" si="16"/>
        <v/>
      </c>
      <c r="AE129" s="154">
        <f t="shared" si="17"/>
        <v>2</v>
      </c>
      <c r="AF129" s="8" t="str">
        <f t="shared" si="18"/>
        <v/>
      </c>
      <c r="AG129" s="8">
        <v>5.6699999999999998E-8</v>
      </c>
      <c r="AH129" s="20" t="str">
        <f>IF(ISNUMBER(INDEX(Cables!$A$1:$N$200,MATCH(UPPER(E129),Cables!$B$1:$B$200,0),5)/1000)=FALSE,"",INDEX(Cables!$A$1:$N$200,MATCH(UPPER(E129),Cables!$B$1:$B$200,0),5)/1000)</f>
        <v/>
      </c>
      <c r="AI129" s="20" t="e">
        <f>INDEX(Cables!$A$1:$N$200,MATCH(UPPER(E129),Cables!$B$1:$B$200,0),7)/1000</f>
        <v>#N/A</v>
      </c>
      <c r="AK129" s="8">
        <f t="shared" si="19"/>
        <v>273.16000000000003</v>
      </c>
      <c r="AL129" s="8"/>
      <c r="AM129" s="21" t="e">
        <f t="shared" si="12"/>
        <v>#VALUE!</v>
      </c>
      <c r="AN129" s="20" t="e">
        <f t="shared" si="20"/>
        <v>#N/A</v>
      </c>
      <c r="AO129" s="21" t="e">
        <f t="shared" si="21"/>
        <v>#VALUE!</v>
      </c>
    </row>
    <row r="130" spans="1:41" x14ac:dyDescent="0.2">
      <c r="A130" s="34"/>
      <c r="B130" s="37"/>
      <c r="C130" s="33"/>
      <c r="D130" s="34"/>
      <c r="E130" s="45"/>
      <c r="F130" s="35"/>
      <c r="G130" s="44"/>
      <c r="H130" s="37"/>
      <c r="I130" s="46"/>
      <c r="J130" s="31"/>
      <c r="K130" s="31"/>
      <c r="L130" s="31"/>
      <c r="M130" s="38"/>
      <c r="N130" s="145" t="str">
        <f t="shared" si="13"/>
        <v/>
      </c>
      <c r="O130" s="81"/>
      <c r="P130" s="41"/>
      <c r="Q130" s="41"/>
      <c r="R130" s="43" t="str">
        <f t="shared" si="14"/>
        <v/>
      </c>
      <c r="S130" s="31"/>
      <c r="T130" s="38"/>
      <c r="U130" s="41"/>
      <c r="V130" s="38"/>
      <c r="W130" s="38"/>
      <c r="Y130" s="146" t="str">
        <f t="shared" si="11"/>
        <v/>
      </c>
      <c r="Z130" s="146" t="str">
        <f>IF(Y130="","",(IF(INDEX(Cables!$A$1:$U$200,MATCH(UPPER(E130),Cables!$B$1:$B$200,0),21)="",Y130-2,(IF(INDEX(Cables!$A$1:$U$200,MATCH(UPPER(E130),Cables!$B$1:$B$200,0),21)*0.5&lt;R130,"Transit trop important",IF(INDEX(Cables!$A$1:$U$200,MATCH(UPPER(E130),Cables!$B$1:$B$200,0),21)*0.25&gt;R130,Y130-2,Y130-4))))))</f>
        <v/>
      </c>
      <c r="AA130" s="146" t="str">
        <f>IF(Y130="","",(IF(INDEX(Cables!$A$1:$U$200,MATCH(UPPER(E130),Cables!$B$1:$B$200,0),21)="",Y130+2,(IF(INDEX(Cables!$A$1:$U$200,MATCH(UPPER(E130),Cables!$B$1:$B$200,0),21)*0.5&lt;R130,"Transit trop important",IF(INDEX(Cables!$A$1:$U$200,MATCH(UPPER(E130),Cables!$B$1:$B$200,0),21)*0.25&gt;R130,Y130+2,Y130+4))))))</f>
        <v/>
      </c>
      <c r="AB130" s="19" t="e">
        <f>INDEX(Cables!$A$1:$N$200,MATCH(UPPER(E130),Cables!$B$1:$B$200,0),14)</f>
        <v>#N/A</v>
      </c>
      <c r="AC130" s="8" t="e">
        <f t="shared" si="15"/>
        <v>#VALUE!</v>
      </c>
      <c r="AD130" s="8" t="str">
        <f t="shared" si="16"/>
        <v/>
      </c>
      <c r="AE130" s="154">
        <f t="shared" si="17"/>
        <v>2</v>
      </c>
      <c r="AF130" s="8" t="str">
        <f t="shared" si="18"/>
        <v/>
      </c>
      <c r="AG130" s="8">
        <v>5.6699999999999998E-8</v>
      </c>
      <c r="AH130" s="20" t="str">
        <f>IF(ISNUMBER(INDEX(Cables!$A$1:$N$200,MATCH(UPPER(E130),Cables!$B$1:$B$200,0),5)/1000)=FALSE,"",INDEX(Cables!$A$1:$N$200,MATCH(UPPER(E130),Cables!$B$1:$B$200,0),5)/1000)</f>
        <v/>
      </c>
      <c r="AI130" s="20" t="e">
        <f>INDEX(Cables!$A$1:$N$200,MATCH(UPPER(E130),Cables!$B$1:$B$200,0),7)/1000</f>
        <v>#N/A</v>
      </c>
      <c r="AK130" s="8">
        <f t="shared" si="19"/>
        <v>273.16000000000003</v>
      </c>
      <c r="AL130" s="8"/>
      <c r="AM130" s="21" t="e">
        <f t="shared" si="12"/>
        <v>#VALUE!</v>
      </c>
      <c r="AN130" s="20" t="e">
        <f t="shared" si="20"/>
        <v>#N/A</v>
      </c>
      <c r="AO130" s="21" t="e">
        <f t="shared" si="21"/>
        <v>#VALUE!</v>
      </c>
    </row>
    <row r="131" spans="1:41" x14ac:dyDescent="0.2">
      <c r="A131" s="34"/>
      <c r="B131" s="37"/>
      <c r="C131" s="33"/>
      <c r="D131" s="34"/>
      <c r="E131" s="45"/>
      <c r="F131" s="35"/>
      <c r="G131" s="44"/>
      <c r="H131" s="37"/>
      <c r="I131" s="46"/>
      <c r="J131" s="31"/>
      <c r="K131" s="31"/>
      <c r="L131" s="31"/>
      <c r="M131" s="38"/>
      <c r="N131" s="145" t="str">
        <f t="shared" si="13"/>
        <v/>
      </c>
      <c r="O131" s="81"/>
      <c r="P131" s="41"/>
      <c r="Q131" s="41"/>
      <c r="R131" s="43" t="str">
        <f t="shared" si="14"/>
        <v/>
      </c>
      <c r="S131" s="31"/>
      <c r="T131" s="38"/>
      <c r="U131" s="41"/>
      <c r="V131" s="38"/>
      <c r="W131" s="38"/>
      <c r="Y131" s="146" t="str">
        <f t="shared" si="11"/>
        <v/>
      </c>
      <c r="Z131" s="146" t="str">
        <f>IF(Y131="","",(IF(INDEX(Cables!$A$1:$U$200,MATCH(UPPER(E131),Cables!$B$1:$B$200,0),21)="",Y131-2,(IF(INDEX(Cables!$A$1:$U$200,MATCH(UPPER(E131),Cables!$B$1:$B$200,0),21)*0.5&lt;R131,"Transit trop important",IF(INDEX(Cables!$A$1:$U$200,MATCH(UPPER(E131),Cables!$B$1:$B$200,0),21)*0.25&gt;R131,Y131-2,Y131-4))))))</f>
        <v/>
      </c>
      <c r="AA131" s="146" t="str">
        <f>IF(Y131="","",(IF(INDEX(Cables!$A$1:$U$200,MATCH(UPPER(E131),Cables!$B$1:$B$200,0),21)="",Y131+2,(IF(INDEX(Cables!$A$1:$U$200,MATCH(UPPER(E131),Cables!$B$1:$B$200,0),21)*0.5&lt;R131,"Transit trop important",IF(INDEX(Cables!$A$1:$U$200,MATCH(UPPER(E131),Cables!$B$1:$B$200,0),21)*0.25&gt;R131,Y131+2,Y131+4))))))</f>
        <v/>
      </c>
      <c r="AB131" s="19" t="e">
        <f>INDEX(Cables!$A$1:$N$200,MATCH(UPPER(E131),Cables!$B$1:$B$200,0),14)</f>
        <v>#N/A</v>
      </c>
      <c r="AC131" s="8" t="e">
        <f t="shared" si="15"/>
        <v>#VALUE!</v>
      </c>
      <c r="AD131" s="8" t="str">
        <f t="shared" si="16"/>
        <v/>
      </c>
      <c r="AE131" s="154">
        <f t="shared" si="17"/>
        <v>2</v>
      </c>
      <c r="AF131" s="8" t="str">
        <f t="shared" si="18"/>
        <v/>
      </c>
      <c r="AG131" s="8">
        <v>5.6699999999999998E-8</v>
      </c>
      <c r="AH131" s="20" t="str">
        <f>IF(ISNUMBER(INDEX(Cables!$A$1:$N$200,MATCH(UPPER(E131),Cables!$B$1:$B$200,0),5)/1000)=FALSE,"",INDEX(Cables!$A$1:$N$200,MATCH(UPPER(E131),Cables!$B$1:$B$200,0),5)/1000)</f>
        <v/>
      </c>
      <c r="AI131" s="20" t="e">
        <f>INDEX(Cables!$A$1:$N$200,MATCH(UPPER(E131),Cables!$B$1:$B$200,0),7)/1000</f>
        <v>#N/A</v>
      </c>
      <c r="AK131" s="8">
        <f t="shared" si="19"/>
        <v>273.16000000000003</v>
      </c>
      <c r="AL131" s="8"/>
      <c r="AM131" s="21" t="e">
        <f t="shared" si="12"/>
        <v>#VALUE!</v>
      </c>
      <c r="AN131" s="20" t="e">
        <f t="shared" si="20"/>
        <v>#N/A</v>
      </c>
      <c r="AO131" s="21" t="e">
        <f t="shared" si="21"/>
        <v>#VALUE!</v>
      </c>
    </row>
    <row r="132" spans="1:41" x14ac:dyDescent="0.2">
      <c r="A132" s="34"/>
      <c r="B132" s="37"/>
      <c r="C132" s="33"/>
      <c r="D132" s="34"/>
      <c r="E132" s="45"/>
      <c r="F132" s="35"/>
      <c r="G132" s="44"/>
      <c r="H132" s="37"/>
      <c r="I132" s="46"/>
      <c r="J132" s="31"/>
      <c r="K132" s="31"/>
      <c r="L132" s="31"/>
      <c r="M132" s="38"/>
      <c r="N132" s="145" t="str">
        <f t="shared" si="13"/>
        <v/>
      </c>
      <c r="O132" s="81"/>
      <c r="P132" s="41"/>
      <c r="Q132" s="41"/>
      <c r="R132" s="43" t="str">
        <f t="shared" si="14"/>
        <v/>
      </c>
      <c r="S132" s="31"/>
      <c r="T132" s="38"/>
      <c r="U132" s="41"/>
      <c r="V132" s="38"/>
      <c r="W132" s="38"/>
      <c r="Y132" s="146" t="str">
        <f t="shared" si="11"/>
        <v/>
      </c>
      <c r="Z132" s="146" t="str">
        <f>IF(Y132="","",(IF(INDEX(Cables!$A$1:$U$200,MATCH(UPPER(E132),Cables!$B$1:$B$200,0),21)="",Y132-2,(IF(INDEX(Cables!$A$1:$U$200,MATCH(UPPER(E132),Cables!$B$1:$B$200,0),21)*0.5&lt;R132,"Transit trop important",IF(INDEX(Cables!$A$1:$U$200,MATCH(UPPER(E132),Cables!$B$1:$B$200,0),21)*0.25&gt;R132,Y132-2,Y132-4))))))</f>
        <v/>
      </c>
      <c r="AA132" s="146" t="str">
        <f>IF(Y132="","",(IF(INDEX(Cables!$A$1:$U$200,MATCH(UPPER(E132),Cables!$B$1:$B$200,0),21)="",Y132+2,(IF(INDEX(Cables!$A$1:$U$200,MATCH(UPPER(E132),Cables!$B$1:$B$200,0),21)*0.5&lt;R132,"Transit trop important",IF(INDEX(Cables!$A$1:$U$200,MATCH(UPPER(E132),Cables!$B$1:$B$200,0),21)*0.25&gt;R132,Y132+2,Y132+4))))))</f>
        <v/>
      </c>
      <c r="AB132" s="19" t="e">
        <f>INDEX(Cables!$A$1:$N$200,MATCH(UPPER(E132),Cables!$B$1:$B$200,0),14)</f>
        <v>#N/A</v>
      </c>
      <c r="AC132" s="8" t="e">
        <f t="shared" si="15"/>
        <v>#VALUE!</v>
      </c>
      <c r="AD132" s="8" t="str">
        <f t="shared" si="16"/>
        <v/>
      </c>
      <c r="AE132" s="154">
        <f t="shared" si="17"/>
        <v>2</v>
      </c>
      <c r="AF132" s="8" t="str">
        <f t="shared" si="18"/>
        <v/>
      </c>
      <c r="AG132" s="8">
        <v>5.6699999999999998E-8</v>
      </c>
      <c r="AH132" s="20" t="str">
        <f>IF(ISNUMBER(INDEX(Cables!$A$1:$N$200,MATCH(UPPER(E132),Cables!$B$1:$B$200,0),5)/1000)=FALSE,"",INDEX(Cables!$A$1:$N$200,MATCH(UPPER(E132),Cables!$B$1:$B$200,0),5)/1000)</f>
        <v/>
      </c>
      <c r="AI132" s="20" t="e">
        <f>INDEX(Cables!$A$1:$N$200,MATCH(UPPER(E132),Cables!$B$1:$B$200,0),7)/1000</f>
        <v>#N/A</v>
      </c>
      <c r="AK132" s="8">
        <f t="shared" si="19"/>
        <v>273.16000000000003</v>
      </c>
      <c r="AL132" s="8"/>
      <c r="AM132" s="21" t="e">
        <f t="shared" si="12"/>
        <v>#VALUE!</v>
      </c>
      <c r="AN132" s="20" t="e">
        <f t="shared" si="20"/>
        <v>#N/A</v>
      </c>
      <c r="AO132" s="21" t="e">
        <f t="shared" si="21"/>
        <v>#VALUE!</v>
      </c>
    </row>
    <row r="133" spans="1:41" x14ac:dyDescent="0.2">
      <c r="A133" s="34"/>
      <c r="B133" s="37"/>
      <c r="C133" s="33"/>
      <c r="D133" s="34"/>
      <c r="E133" s="45"/>
      <c r="F133" s="35"/>
      <c r="G133" s="44"/>
      <c r="H133" s="37"/>
      <c r="I133" s="46"/>
      <c r="J133" s="31"/>
      <c r="K133" s="31"/>
      <c r="L133" s="31"/>
      <c r="M133" s="38"/>
      <c r="N133" s="145" t="str">
        <f t="shared" si="13"/>
        <v/>
      </c>
      <c r="O133" s="81"/>
      <c r="P133" s="41"/>
      <c r="Q133" s="41"/>
      <c r="R133" s="43" t="str">
        <f t="shared" si="14"/>
        <v/>
      </c>
      <c r="S133" s="31"/>
      <c r="T133" s="38"/>
      <c r="U133" s="41"/>
      <c r="V133" s="38"/>
      <c r="W133" s="38"/>
      <c r="Y133" s="146" t="str">
        <f t="shared" si="11"/>
        <v/>
      </c>
      <c r="Z133" s="146" t="str">
        <f>IF(Y133="","",(IF(INDEX(Cables!$A$1:$U$200,MATCH(UPPER(E133),Cables!$B$1:$B$200,0),21)="",Y133-2,(IF(INDEX(Cables!$A$1:$U$200,MATCH(UPPER(E133),Cables!$B$1:$B$200,0),21)*0.5&lt;R133,"Transit trop important",IF(INDEX(Cables!$A$1:$U$200,MATCH(UPPER(E133),Cables!$B$1:$B$200,0),21)*0.25&gt;R133,Y133-2,Y133-4))))))</f>
        <v/>
      </c>
      <c r="AA133" s="146" t="str">
        <f>IF(Y133="","",(IF(INDEX(Cables!$A$1:$U$200,MATCH(UPPER(E133),Cables!$B$1:$B$200,0),21)="",Y133+2,(IF(INDEX(Cables!$A$1:$U$200,MATCH(UPPER(E133),Cables!$B$1:$B$200,0),21)*0.5&lt;R133,"Transit trop important",IF(INDEX(Cables!$A$1:$U$200,MATCH(UPPER(E133),Cables!$B$1:$B$200,0),21)*0.25&gt;R133,Y133+2,Y133+4))))))</f>
        <v/>
      </c>
      <c r="AB133" s="19" t="e">
        <f>INDEX(Cables!$A$1:$N$200,MATCH(UPPER(E133),Cables!$B$1:$B$200,0),14)</f>
        <v>#N/A</v>
      </c>
      <c r="AC133" s="8" t="e">
        <f t="shared" si="15"/>
        <v>#VALUE!</v>
      </c>
      <c r="AD133" s="8" t="str">
        <f t="shared" si="16"/>
        <v/>
      </c>
      <c r="AE133" s="154">
        <f t="shared" si="17"/>
        <v>2</v>
      </c>
      <c r="AF133" s="8" t="str">
        <f t="shared" si="18"/>
        <v/>
      </c>
      <c r="AG133" s="8">
        <v>5.6699999999999998E-8</v>
      </c>
      <c r="AH133" s="20" t="str">
        <f>IF(ISNUMBER(INDEX(Cables!$A$1:$N$200,MATCH(UPPER(E133),Cables!$B$1:$B$200,0),5)/1000)=FALSE,"",INDEX(Cables!$A$1:$N$200,MATCH(UPPER(E133),Cables!$B$1:$B$200,0),5)/1000)</f>
        <v/>
      </c>
      <c r="AI133" s="20" t="e">
        <f>INDEX(Cables!$A$1:$N$200,MATCH(UPPER(E133),Cables!$B$1:$B$200,0),7)/1000</f>
        <v>#N/A</v>
      </c>
      <c r="AK133" s="8">
        <f t="shared" si="19"/>
        <v>273.16000000000003</v>
      </c>
      <c r="AL133" s="8"/>
      <c r="AM133" s="21" t="e">
        <f t="shared" si="12"/>
        <v>#VALUE!</v>
      </c>
      <c r="AN133" s="20" t="e">
        <f t="shared" si="20"/>
        <v>#N/A</v>
      </c>
      <c r="AO133" s="21" t="e">
        <f t="shared" si="21"/>
        <v>#VALUE!</v>
      </c>
    </row>
    <row r="134" spans="1:41" x14ac:dyDescent="0.2">
      <c r="A134" s="34"/>
      <c r="B134" s="37"/>
      <c r="C134" s="33"/>
      <c r="D134" s="34"/>
      <c r="E134" s="45"/>
      <c r="F134" s="35"/>
      <c r="G134" s="44"/>
      <c r="H134" s="37"/>
      <c r="I134" s="46"/>
      <c r="J134" s="31"/>
      <c r="K134" s="31"/>
      <c r="L134" s="31"/>
      <c r="M134" s="38"/>
      <c r="N134" s="145" t="str">
        <f t="shared" si="13"/>
        <v/>
      </c>
      <c r="O134" s="81"/>
      <c r="P134" s="41"/>
      <c r="Q134" s="41"/>
      <c r="R134" s="43" t="str">
        <f t="shared" si="14"/>
        <v/>
      </c>
      <c r="S134" s="31"/>
      <c r="T134" s="38"/>
      <c r="U134" s="41"/>
      <c r="V134" s="38"/>
      <c r="W134" s="38"/>
      <c r="Y134" s="146" t="str">
        <f t="shared" si="11"/>
        <v/>
      </c>
      <c r="Z134" s="146" t="str">
        <f>IF(Y134="","",(IF(INDEX(Cables!$A$1:$U$200,MATCH(UPPER(E134),Cables!$B$1:$B$200,0),21)="",Y134-2,(IF(INDEX(Cables!$A$1:$U$200,MATCH(UPPER(E134),Cables!$B$1:$B$200,0),21)*0.5&lt;R134,"Transit trop important",IF(INDEX(Cables!$A$1:$U$200,MATCH(UPPER(E134),Cables!$B$1:$B$200,0),21)*0.25&gt;R134,Y134-2,Y134-4))))))</f>
        <v/>
      </c>
      <c r="AA134" s="146" t="str">
        <f>IF(Y134="","",(IF(INDEX(Cables!$A$1:$U$200,MATCH(UPPER(E134),Cables!$B$1:$B$200,0),21)="",Y134+2,(IF(INDEX(Cables!$A$1:$U$200,MATCH(UPPER(E134),Cables!$B$1:$B$200,0),21)*0.5&lt;R134,"Transit trop important",IF(INDEX(Cables!$A$1:$U$200,MATCH(UPPER(E134),Cables!$B$1:$B$200,0),21)*0.25&gt;R134,Y134+2,Y134+4))))))</f>
        <v/>
      </c>
      <c r="AB134" s="19" t="e">
        <f>INDEX(Cables!$A$1:$N$200,MATCH(UPPER(E134),Cables!$B$1:$B$200,0),14)</f>
        <v>#N/A</v>
      </c>
      <c r="AC134" s="8" t="e">
        <f t="shared" si="15"/>
        <v>#VALUE!</v>
      </c>
      <c r="AD134" s="8" t="str">
        <f t="shared" si="16"/>
        <v/>
      </c>
      <c r="AE134" s="154">
        <f t="shared" si="17"/>
        <v>2</v>
      </c>
      <c r="AF134" s="8" t="str">
        <f t="shared" si="18"/>
        <v/>
      </c>
      <c r="AG134" s="8">
        <v>5.6699999999999998E-8</v>
      </c>
      <c r="AH134" s="20" t="str">
        <f>IF(ISNUMBER(INDEX(Cables!$A$1:$N$200,MATCH(UPPER(E134),Cables!$B$1:$B$200,0),5)/1000)=FALSE,"",INDEX(Cables!$A$1:$N$200,MATCH(UPPER(E134),Cables!$B$1:$B$200,0),5)/1000)</f>
        <v/>
      </c>
      <c r="AI134" s="20" t="e">
        <f>INDEX(Cables!$A$1:$N$200,MATCH(UPPER(E134),Cables!$B$1:$B$200,0),7)/1000</f>
        <v>#N/A</v>
      </c>
      <c r="AK134" s="8">
        <f t="shared" si="19"/>
        <v>273.16000000000003</v>
      </c>
      <c r="AL134" s="8"/>
      <c r="AM134" s="21" t="e">
        <f t="shared" si="12"/>
        <v>#VALUE!</v>
      </c>
      <c r="AN134" s="20" t="e">
        <f t="shared" si="20"/>
        <v>#N/A</v>
      </c>
      <c r="AO134" s="21" t="e">
        <f t="shared" si="21"/>
        <v>#VALUE!</v>
      </c>
    </row>
    <row r="135" spans="1:41" x14ac:dyDescent="0.2">
      <c r="A135" s="34"/>
      <c r="B135" s="37"/>
      <c r="C135" s="33"/>
      <c r="D135" s="34"/>
      <c r="E135" s="45"/>
      <c r="F135" s="35"/>
      <c r="G135" s="44"/>
      <c r="H135" s="37"/>
      <c r="I135" s="46"/>
      <c r="J135" s="31"/>
      <c r="K135" s="31"/>
      <c r="L135" s="31"/>
      <c r="M135" s="38"/>
      <c r="N135" s="145" t="str">
        <f t="shared" si="13"/>
        <v/>
      </c>
      <c r="O135" s="81"/>
      <c r="P135" s="41"/>
      <c r="Q135" s="41"/>
      <c r="R135" s="43" t="str">
        <f t="shared" si="14"/>
        <v/>
      </c>
      <c r="S135" s="31"/>
      <c r="T135" s="38"/>
      <c r="U135" s="41"/>
      <c r="V135" s="38"/>
      <c r="W135" s="38"/>
      <c r="Y135" s="146" t="str">
        <f t="shared" si="11"/>
        <v/>
      </c>
      <c r="Z135" s="146" t="str">
        <f>IF(Y135="","",(IF(INDEX(Cables!$A$1:$U$200,MATCH(UPPER(E135),Cables!$B$1:$B$200,0),21)="",Y135-2,(IF(INDEX(Cables!$A$1:$U$200,MATCH(UPPER(E135),Cables!$B$1:$B$200,0),21)*0.5&lt;R135,"Transit trop important",IF(INDEX(Cables!$A$1:$U$200,MATCH(UPPER(E135),Cables!$B$1:$B$200,0),21)*0.25&gt;R135,Y135-2,Y135-4))))))</f>
        <v/>
      </c>
      <c r="AA135" s="146" t="str">
        <f>IF(Y135="","",(IF(INDEX(Cables!$A$1:$U$200,MATCH(UPPER(E135),Cables!$B$1:$B$200,0),21)="",Y135+2,(IF(INDEX(Cables!$A$1:$U$200,MATCH(UPPER(E135),Cables!$B$1:$B$200,0),21)*0.5&lt;R135,"Transit trop important",IF(INDEX(Cables!$A$1:$U$200,MATCH(UPPER(E135),Cables!$B$1:$B$200,0),21)*0.25&gt;R135,Y135+2,Y135+4))))))</f>
        <v/>
      </c>
      <c r="AB135" s="19" t="e">
        <f>INDEX(Cables!$A$1:$N$200,MATCH(UPPER(E135),Cables!$B$1:$B$200,0),14)</f>
        <v>#N/A</v>
      </c>
      <c r="AC135" s="8" t="e">
        <f t="shared" si="15"/>
        <v>#VALUE!</v>
      </c>
      <c r="AD135" s="8" t="str">
        <f t="shared" si="16"/>
        <v/>
      </c>
      <c r="AE135" s="154">
        <f t="shared" si="17"/>
        <v>2</v>
      </c>
      <c r="AF135" s="8" t="str">
        <f t="shared" si="18"/>
        <v/>
      </c>
      <c r="AG135" s="8">
        <v>5.6699999999999998E-8</v>
      </c>
      <c r="AH135" s="20" t="str">
        <f>IF(ISNUMBER(INDEX(Cables!$A$1:$N$200,MATCH(UPPER(E135),Cables!$B$1:$B$200,0),5)/1000)=FALSE,"",INDEX(Cables!$A$1:$N$200,MATCH(UPPER(E135),Cables!$B$1:$B$200,0),5)/1000)</f>
        <v/>
      </c>
      <c r="AI135" s="20" t="e">
        <f>INDEX(Cables!$A$1:$N$200,MATCH(UPPER(E135),Cables!$B$1:$B$200,0),7)/1000</f>
        <v>#N/A</v>
      </c>
      <c r="AK135" s="8">
        <f t="shared" si="19"/>
        <v>273.16000000000003</v>
      </c>
      <c r="AL135" s="8"/>
      <c r="AM135" s="21" t="e">
        <f t="shared" si="12"/>
        <v>#VALUE!</v>
      </c>
      <c r="AN135" s="20" t="e">
        <f t="shared" si="20"/>
        <v>#N/A</v>
      </c>
      <c r="AO135" s="21" t="e">
        <f t="shared" si="21"/>
        <v>#VALUE!</v>
      </c>
    </row>
    <row r="136" spans="1:41" x14ac:dyDescent="0.2">
      <c r="A136" s="34"/>
      <c r="B136" s="37"/>
      <c r="C136" s="33"/>
      <c r="D136" s="34"/>
      <c r="E136" s="45"/>
      <c r="F136" s="35"/>
      <c r="G136" s="44"/>
      <c r="H136" s="37"/>
      <c r="I136" s="46"/>
      <c r="J136" s="31"/>
      <c r="K136" s="31"/>
      <c r="L136" s="31"/>
      <c r="M136" s="38"/>
      <c r="N136" s="145" t="str">
        <f t="shared" si="13"/>
        <v/>
      </c>
      <c r="O136" s="81"/>
      <c r="P136" s="41"/>
      <c r="Q136" s="41"/>
      <c r="R136" s="43" t="str">
        <f t="shared" si="14"/>
        <v/>
      </c>
      <c r="S136" s="31"/>
      <c r="T136" s="38"/>
      <c r="U136" s="41"/>
      <c r="V136" s="38"/>
      <c r="W136" s="38"/>
      <c r="Y136" s="146" t="str">
        <f t="shared" si="11"/>
        <v/>
      </c>
      <c r="Z136" s="146" t="str">
        <f>IF(Y136="","",(IF(INDEX(Cables!$A$1:$U$200,MATCH(UPPER(E136),Cables!$B$1:$B$200,0),21)="",Y136-2,(IF(INDEX(Cables!$A$1:$U$200,MATCH(UPPER(E136),Cables!$B$1:$B$200,0),21)*0.5&lt;R136,"Transit trop important",IF(INDEX(Cables!$A$1:$U$200,MATCH(UPPER(E136),Cables!$B$1:$B$200,0),21)*0.25&gt;R136,Y136-2,Y136-4))))))</f>
        <v/>
      </c>
      <c r="AA136" s="146" t="str">
        <f>IF(Y136="","",(IF(INDEX(Cables!$A$1:$U$200,MATCH(UPPER(E136),Cables!$B$1:$B$200,0),21)="",Y136+2,(IF(INDEX(Cables!$A$1:$U$200,MATCH(UPPER(E136),Cables!$B$1:$B$200,0),21)*0.5&lt;R136,"Transit trop important",IF(INDEX(Cables!$A$1:$U$200,MATCH(UPPER(E136),Cables!$B$1:$B$200,0),21)*0.25&gt;R136,Y136+2,Y136+4))))))</f>
        <v/>
      </c>
      <c r="AB136" s="19" t="e">
        <f>INDEX(Cables!$A$1:$N$200,MATCH(UPPER(E136),Cables!$B$1:$B$200,0),14)</f>
        <v>#N/A</v>
      </c>
      <c r="AC136" s="8" t="e">
        <f t="shared" si="15"/>
        <v>#VALUE!</v>
      </c>
      <c r="AD136" s="8" t="str">
        <f t="shared" si="16"/>
        <v/>
      </c>
      <c r="AE136" s="154">
        <f t="shared" si="17"/>
        <v>2</v>
      </c>
      <c r="AF136" s="8" t="str">
        <f t="shared" si="18"/>
        <v/>
      </c>
      <c r="AG136" s="8">
        <v>5.6699999999999998E-8</v>
      </c>
      <c r="AH136" s="20" t="str">
        <f>IF(ISNUMBER(INDEX(Cables!$A$1:$N$200,MATCH(UPPER(E136),Cables!$B$1:$B$200,0),5)/1000)=FALSE,"",INDEX(Cables!$A$1:$N$200,MATCH(UPPER(E136),Cables!$B$1:$B$200,0),5)/1000)</f>
        <v/>
      </c>
      <c r="AI136" s="20" t="e">
        <f>INDEX(Cables!$A$1:$N$200,MATCH(UPPER(E136),Cables!$B$1:$B$200,0),7)/1000</f>
        <v>#N/A</v>
      </c>
      <c r="AK136" s="8">
        <f t="shared" si="19"/>
        <v>273.16000000000003</v>
      </c>
      <c r="AL136" s="8"/>
      <c r="AM136" s="21" t="e">
        <f t="shared" si="12"/>
        <v>#VALUE!</v>
      </c>
      <c r="AN136" s="20" t="e">
        <f t="shared" si="20"/>
        <v>#N/A</v>
      </c>
      <c r="AO136" s="21" t="e">
        <f t="shared" si="21"/>
        <v>#VALUE!</v>
      </c>
    </row>
    <row r="137" spans="1:41" x14ac:dyDescent="0.2">
      <c r="A137" s="34"/>
      <c r="B137" s="37"/>
      <c r="C137" s="33"/>
      <c r="D137" s="34"/>
      <c r="E137" s="45"/>
      <c r="F137" s="35"/>
      <c r="G137" s="44"/>
      <c r="H137" s="37"/>
      <c r="I137" s="46"/>
      <c r="J137" s="31"/>
      <c r="K137" s="31"/>
      <c r="L137" s="31"/>
      <c r="M137" s="38"/>
      <c r="N137" s="145" t="str">
        <f t="shared" si="13"/>
        <v/>
      </c>
      <c r="O137" s="81"/>
      <c r="P137" s="41"/>
      <c r="Q137" s="41"/>
      <c r="R137" s="43" t="str">
        <f t="shared" si="14"/>
        <v/>
      </c>
      <c r="S137" s="31"/>
      <c r="T137" s="38"/>
      <c r="U137" s="41"/>
      <c r="V137" s="38"/>
      <c r="W137" s="38"/>
      <c r="Y137" s="146" t="str">
        <f t="shared" si="11"/>
        <v/>
      </c>
      <c r="Z137" s="146" t="str">
        <f>IF(Y137="","",(IF(INDEX(Cables!$A$1:$U$200,MATCH(UPPER(E137),Cables!$B$1:$B$200,0),21)="",Y137-2,(IF(INDEX(Cables!$A$1:$U$200,MATCH(UPPER(E137),Cables!$B$1:$B$200,0),21)*0.5&lt;R137,"Transit trop important",IF(INDEX(Cables!$A$1:$U$200,MATCH(UPPER(E137),Cables!$B$1:$B$200,0),21)*0.25&gt;R137,Y137-2,Y137-4))))))</f>
        <v/>
      </c>
      <c r="AA137" s="146" t="str">
        <f>IF(Y137="","",(IF(INDEX(Cables!$A$1:$U$200,MATCH(UPPER(E137),Cables!$B$1:$B$200,0),21)="",Y137+2,(IF(INDEX(Cables!$A$1:$U$200,MATCH(UPPER(E137),Cables!$B$1:$B$200,0),21)*0.5&lt;R137,"Transit trop important",IF(INDEX(Cables!$A$1:$U$200,MATCH(UPPER(E137),Cables!$B$1:$B$200,0),21)*0.25&gt;R137,Y137+2,Y137+4))))))</f>
        <v/>
      </c>
      <c r="AB137" s="19" t="e">
        <f>INDEX(Cables!$A$1:$N$200,MATCH(UPPER(E137),Cables!$B$1:$B$200,0),14)</f>
        <v>#N/A</v>
      </c>
      <c r="AC137" s="8" t="e">
        <f t="shared" si="15"/>
        <v>#VALUE!</v>
      </c>
      <c r="AD137" s="8" t="str">
        <f t="shared" si="16"/>
        <v/>
      </c>
      <c r="AE137" s="154">
        <f t="shared" si="17"/>
        <v>2</v>
      </c>
      <c r="AF137" s="8" t="str">
        <f t="shared" si="18"/>
        <v/>
      </c>
      <c r="AG137" s="8">
        <v>5.6699999999999998E-8</v>
      </c>
      <c r="AH137" s="20" t="str">
        <f>IF(ISNUMBER(INDEX(Cables!$A$1:$N$200,MATCH(UPPER(E137),Cables!$B$1:$B$200,0),5)/1000)=FALSE,"",INDEX(Cables!$A$1:$N$200,MATCH(UPPER(E137),Cables!$B$1:$B$200,0),5)/1000)</f>
        <v/>
      </c>
      <c r="AI137" s="20" t="e">
        <f>INDEX(Cables!$A$1:$N$200,MATCH(UPPER(E137),Cables!$B$1:$B$200,0),7)/1000</f>
        <v>#N/A</v>
      </c>
      <c r="AK137" s="8">
        <f t="shared" si="19"/>
        <v>273.16000000000003</v>
      </c>
      <c r="AL137" s="8"/>
      <c r="AM137" s="21" t="e">
        <f t="shared" si="12"/>
        <v>#VALUE!</v>
      </c>
      <c r="AN137" s="20" t="e">
        <f t="shared" si="20"/>
        <v>#N/A</v>
      </c>
      <c r="AO137" s="21" t="e">
        <f t="shared" si="21"/>
        <v>#VALUE!</v>
      </c>
    </row>
    <row r="138" spans="1:41" x14ac:dyDescent="0.2">
      <c r="A138" s="34"/>
      <c r="B138" s="37"/>
      <c r="C138" s="33"/>
      <c r="D138" s="34"/>
      <c r="E138" s="45"/>
      <c r="F138" s="35"/>
      <c r="G138" s="44"/>
      <c r="H138" s="37"/>
      <c r="I138" s="46"/>
      <c r="J138" s="31"/>
      <c r="K138" s="31"/>
      <c r="L138" s="31"/>
      <c r="M138" s="38"/>
      <c r="N138" s="145" t="str">
        <f t="shared" si="13"/>
        <v/>
      </c>
      <c r="O138" s="81"/>
      <c r="P138" s="41"/>
      <c r="Q138" s="41"/>
      <c r="R138" s="43" t="str">
        <f t="shared" si="14"/>
        <v/>
      </c>
      <c r="S138" s="31"/>
      <c r="T138" s="38"/>
      <c r="U138" s="41"/>
      <c r="V138" s="38"/>
      <c r="W138" s="38"/>
      <c r="Y138" s="146" t="str">
        <f t="shared" ref="Y138:Y200" si="22">IF(R138&lt;&gt;0,IF(AL138&lt;&gt;"",AL138-273.16,""),S138)</f>
        <v/>
      </c>
      <c r="Z138" s="146" t="str">
        <f>IF(Y138="","",(IF(INDEX(Cables!$A$1:$U$200,MATCH(UPPER(E138),Cables!$B$1:$B$200,0),21)="",Y138-2,(IF(INDEX(Cables!$A$1:$U$200,MATCH(UPPER(E138),Cables!$B$1:$B$200,0),21)*0.5&lt;R138,"Transit trop important",IF(INDEX(Cables!$A$1:$U$200,MATCH(UPPER(E138),Cables!$B$1:$B$200,0),21)*0.25&gt;R138,Y138-2,Y138-4))))))</f>
        <v/>
      </c>
      <c r="AA138" s="146" t="str">
        <f>IF(Y138="","",(IF(INDEX(Cables!$A$1:$U$200,MATCH(UPPER(E138),Cables!$B$1:$B$200,0),21)="",Y138+2,(IF(INDEX(Cables!$A$1:$U$200,MATCH(UPPER(E138),Cables!$B$1:$B$200,0),21)*0.5&lt;R138,"Transit trop important",IF(INDEX(Cables!$A$1:$U$200,MATCH(UPPER(E138),Cables!$B$1:$B$200,0),21)*0.25&gt;R138,Y138+2,Y138+4))))))</f>
        <v/>
      </c>
      <c r="AB138" s="19" t="e">
        <f>INDEX(Cables!$A$1:$N$200,MATCH(UPPER(E138),Cables!$B$1:$B$200,0),14)</f>
        <v>#N/A</v>
      </c>
      <c r="AC138" s="8" t="e">
        <f t="shared" si="15"/>
        <v>#VALUE!</v>
      </c>
      <c r="AD138" s="8" t="str">
        <f t="shared" si="16"/>
        <v/>
      </c>
      <c r="AE138" s="154">
        <f t="shared" si="17"/>
        <v>2</v>
      </c>
      <c r="AF138" s="8" t="str">
        <f t="shared" si="18"/>
        <v/>
      </c>
      <c r="AG138" s="8">
        <v>5.6699999999999998E-8</v>
      </c>
      <c r="AH138" s="20" t="str">
        <f>IF(ISNUMBER(INDEX(Cables!$A$1:$N$200,MATCH(UPPER(E138),Cables!$B$1:$B$200,0),5)/1000)=FALSE,"",INDEX(Cables!$A$1:$N$200,MATCH(UPPER(E138),Cables!$B$1:$B$200,0),5)/1000)</f>
        <v/>
      </c>
      <c r="AI138" s="20" t="e">
        <f>INDEX(Cables!$A$1:$N$200,MATCH(UPPER(E138),Cables!$B$1:$B$200,0),7)/1000</f>
        <v>#N/A</v>
      </c>
      <c r="AK138" s="8">
        <f t="shared" si="19"/>
        <v>273.16000000000003</v>
      </c>
      <c r="AL138" s="8"/>
      <c r="AM138" s="21" t="e">
        <f t="shared" ref="AM138:AM200" si="23">R138^2*AH138*(1+AB138*(AL138-293.15))+AC138*AD138*AI138</f>
        <v>#VALUE!</v>
      </c>
      <c r="AN138" s="20" t="e">
        <f t="shared" si="20"/>
        <v>#N/A</v>
      </c>
      <c r="AO138" s="21" t="e">
        <f t="shared" si="21"/>
        <v>#VALUE!</v>
      </c>
    </row>
    <row r="139" spans="1:41" x14ac:dyDescent="0.2">
      <c r="A139" s="34"/>
      <c r="B139" s="37"/>
      <c r="C139" s="33"/>
      <c r="D139" s="34"/>
      <c r="E139" s="45"/>
      <c r="F139" s="35"/>
      <c r="G139" s="44"/>
      <c r="H139" s="37"/>
      <c r="I139" s="46"/>
      <c r="J139" s="31"/>
      <c r="K139" s="31"/>
      <c r="L139" s="31"/>
      <c r="M139" s="38"/>
      <c r="N139" s="145" t="str">
        <f t="shared" ref="N139:N200" si="24">IF(M139="PAPOTO","1.0%",IF(M139="Tangente","2.5%",""))</f>
        <v/>
      </c>
      <c r="O139" s="81"/>
      <c r="P139" s="41"/>
      <c r="Q139" s="41"/>
      <c r="R139" s="43" t="str">
        <f t="shared" ref="R139:R200" si="25">IF(S139&lt;&gt;"",IF(AH139="inconnu","!!!!",1000*(SQRT(P139^2+Q139^2))/(1.732*$O139))/F139,"")</f>
        <v/>
      </c>
      <c r="S139" s="31"/>
      <c r="T139" s="38"/>
      <c r="U139" s="41"/>
      <c r="V139" s="38"/>
      <c r="W139" s="38"/>
      <c r="Y139" s="146" t="str">
        <f t="shared" si="22"/>
        <v/>
      </c>
      <c r="Z139" s="146" t="str">
        <f>IF(Y139="","",(IF(INDEX(Cables!$A$1:$U$200,MATCH(UPPER(E139),Cables!$B$1:$B$200,0),21)="",Y139-2,(IF(INDEX(Cables!$A$1:$U$200,MATCH(UPPER(E139),Cables!$B$1:$B$200,0),21)*0.5&lt;R139,"Transit trop important",IF(INDEX(Cables!$A$1:$U$200,MATCH(UPPER(E139),Cables!$B$1:$B$200,0),21)*0.25&gt;R139,Y139-2,Y139-4))))))</f>
        <v/>
      </c>
      <c r="AA139" s="146" t="str">
        <f>IF(Y139="","",(IF(INDEX(Cables!$A$1:$U$200,MATCH(UPPER(E139),Cables!$B$1:$B$200,0),21)="",Y139+2,(IF(INDEX(Cables!$A$1:$U$200,MATCH(UPPER(E139),Cables!$B$1:$B$200,0),21)*0.5&lt;R139,"Transit trop important",IF(INDEX(Cables!$A$1:$U$200,MATCH(UPPER(E139),Cables!$B$1:$B$200,0),21)*0.25&gt;R139,Y139+2,Y139+4))))))</f>
        <v/>
      </c>
      <c r="AB139" s="19" t="e">
        <f>INDEX(Cables!$A$1:$N$200,MATCH(UPPER(E139),Cables!$B$1:$B$200,0),14)</f>
        <v>#N/A</v>
      </c>
      <c r="AC139" s="8" t="e">
        <f t="shared" ref="AC139:AC200" si="26">0.85*AF139</f>
        <v>#VALUE!</v>
      </c>
      <c r="AD139" s="8" t="str">
        <f t="shared" ref="AD139:AD200" si="27">IF(UPPER(T139)="CLAIR",400,IF(UPPER(T139)="COUVERT",200,""))</f>
        <v/>
      </c>
      <c r="AE139" s="154">
        <f t="shared" ref="AE139:AE200" si="28">IF(U139&lt;=2,2,U139)</f>
        <v>2</v>
      </c>
      <c r="AF139" s="8" t="str">
        <f t="shared" ref="AF139:AF200" si="29">IF(UPPER(W139)="NOIR",0.88,IF(UPPER(W139)="MAT",0.79,IF(UPPER(W139)="BRILLANT",0.55,"")))</f>
        <v/>
      </c>
      <c r="AG139" s="8">
        <v>5.6699999999999998E-8</v>
      </c>
      <c r="AH139" s="20" t="str">
        <f>IF(ISNUMBER(INDEX(Cables!$A$1:$N$200,MATCH(UPPER(E139),Cables!$B$1:$B$200,0),5)/1000)=FALSE,"",INDEX(Cables!$A$1:$N$200,MATCH(UPPER(E139),Cables!$B$1:$B$200,0),5)/1000)</f>
        <v/>
      </c>
      <c r="AI139" s="20" t="e">
        <f>INDEX(Cables!$A$1:$N$200,MATCH(UPPER(E139),Cables!$B$1:$B$200,0),7)/1000</f>
        <v>#N/A</v>
      </c>
      <c r="AK139" s="8">
        <f t="shared" ref="AK139:AK200" si="30">S139+273.16</f>
        <v>273.16000000000003</v>
      </c>
      <c r="AL139" s="8"/>
      <c r="AM139" s="21" t="e">
        <f t="shared" si="23"/>
        <v>#VALUE!</v>
      </c>
      <c r="AN139" s="20" t="e">
        <f t="shared" ref="AN139:AN200" si="31">8.55*(AL139-AK139)*(AE139*AI139)^0.448+AF139*AG139*PI()*AI139*(AL139^4-AK139^4)</f>
        <v>#N/A</v>
      </c>
      <c r="AO139" s="21" t="e">
        <f t="shared" ref="AO139:AO200" si="32">AM139-AN139</f>
        <v>#VALUE!</v>
      </c>
    </row>
    <row r="140" spans="1:41" x14ac:dyDescent="0.2">
      <c r="A140" s="34"/>
      <c r="B140" s="37"/>
      <c r="C140" s="33"/>
      <c r="D140" s="34"/>
      <c r="E140" s="45"/>
      <c r="F140" s="35"/>
      <c r="G140" s="44"/>
      <c r="H140" s="37"/>
      <c r="I140" s="46"/>
      <c r="J140" s="31"/>
      <c r="K140" s="31"/>
      <c r="L140" s="31"/>
      <c r="M140" s="38"/>
      <c r="N140" s="145" t="str">
        <f t="shared" si="24"/>
        <v/>
      </c>
      <c r="O140" s="81"/>
      <c r="P140" s="41"/>
      <c r="Q140" s="41"/>
      <c r="R140" s="43" t="str">
        <f t="shared" si="25"/>
        <v/>
      </c>
      <c r="S140" s="31"/>
      <c r="T140" s="38"/>
      <c r="U140" s="41"/>
      <c r="V140" s="38"/>
      <c r="W140" s="38"/>
      <c r="Y140" s="146" t="str">
        <f t="shared" si="22"/>
        <v/>
      </c>
      <c r="Z140" s="146" t="str">
        <f>IF(Y140="","",(IF(INDEX(Cables!$A$1:$U$200,MATCH(UPPER(E140),Cables!$B$1:$B$200,0),21)="",Y140-2,(IF(INDEX(Cables!$A$1:$U$200,MATCH(UPPER(E140),Cables!$B$1:$B$200,0),21)*0.5&lt;R140,"Transit trop important",IF(INDEX(Cables!$A$1:$U$200,MATCH(UPPER(E140),Cables!$B$1:$B$200,0),21)*0.25&gt;R140,Y140-2,Y140-4))))))</f>
        <v/>
      </c>
      <c r="AA140" s="146" t="str">
        <f>IF(Y140="","",(IF(INDEX(Cables!$A$1:$U$200,MATCH(UPPER(E140),Cables!$B$1:$B$200,0),21)="",Y140+2,(IF(INDEX(Cables!$A$1:$U$200,MATCH(UPPER(E140),Cables!$B$1:$B$200,0),21)*0.5&lt;R140,"Transit trop important",IF(INDEX(Cables!$A$1:$U$200,MATCH(UPPER(E140),Cables!$B$1:$B$200,0),21)*0.25&gt;R140,Y140+2,Y140+4))))))</f>
        <v/>
      </c>
      <c r="AB140" s="19" t="e">
        <f>INDEX(Cables!$A$1:$N$200,MATCH(UPPER(E140),Cables!$B$1:$B$200,0),14)</f>
        <v>#N/A</v>
      </c>
      <c r="AC140" s="8" t="e">
        <f t="shared" si="26"/>
        <v>#VALUE!</v>
      </c>
      <c r="AD140" s="8" t="str">
        <f t="shared" si="27"/>
        <v/>
      </c>
      <c r="AE140" s="154">
        <f t="shared" si="28"/>
        <v>2</v>
      </c>
      <c r="AF140" s="8" t="str">
        <f t="shared" si="29"/>
        <v/>
      </c>
      <c r="AG140" s="8">
        <v>5.6699999999999998E-8</v>
      </c>
      <c r="AH140" s="20" t="str">
        <f>IF(ISNUMBER(INDEX(Cables!$A$1:$N$200,MATCH(UPPER(E140),Cables!$B$1:$B$200,0),5)/1000)=FALSE,"",INDEX(Cables!$A$1:$N$200,MATCH(UPPER(E140),Cables!$B$1:$B$200,0),5)/1000)</f>
        <v/>
      </c>
      <c r="AI140" s="20" t="e">
        <f>INDEX(Cables!$A$1:$N$200,MATCH(UPPER(E140),Cables!$B$1:$B$200,0),7)/1000</f>
        <v>#N/A</v>
      </c>
      <c r="AK140" s="8">
        <f t="shared" si="30"/>
        <v>273.16000000000003</v>
      </c>
      <c r="AL140" s="8"/>
      <c r="AM140" s="21" t="e">
        <f t="shared" si="23"/>
        <v>#VALUE!</v>
      </c>
      <c r="AN140" s="20" t="e">
        <f t="shared" si="31"/>
        <v>#N/A</v>
      </c>
      <c r="AO140" s="21" t="e">
        <f t="shared" si="32"/>
        <v>#VALUE!</v>
      </c>
    </row>
    <row r="141" spans="1:41" x14ac:dyDescent="0.2">
      <c r="A141" s="34"/>
      <c r="B141" s="37"/>
      <c r="C141" s="33"/>
      <c r="D141" s="34"/>
      <c r="E141" s="45"/>
      <c r="F141" s="35"/>
      <c r="G141" s="44"/>
      <c r="H141" s="37"/>
      <c r="I141" s="46"/>
      <c r="J141" s="31"/>
      <c r="K141" s="31"/>
      <c r="L141" s="31"/>
      <c r="M141" s="38"/>
      <c r="N141" s="145" t="str">
        <f t="shared" si="24"/>
        <v/>
      </c>
      <c r="O141" s="81"/>
      <c r="P141" s="41"/>
      <c r="Q141" s="41"/>
      <c r="R141" s="43" t="str">
        <f t="shared" si="25"/>
        <v/>
      </c>
      <c r="S141" s="31"/>
      <c r="T141" s="38"/>
      <c r="U141" s="41"/>
      <c r="V141" s="38"/>
      <c r="W141" s="38"/>
      <c r="Y141" s="146" t="str">
        <f t="shared" si="22"/>
        <v/>
      </c>
      <c r="Z141" s="146" t="str">
        <f>IF(Y141="","",(IF(INDEX(Cables!$A$1:$U$200,MATCH(UPPER(E141),Cables!$B$1:$B$200,0),21)="",Y141-2,(IF(INDEX(Cables!$A$1:$U$200,MATCH(UPPER(E141),Cables!$B$1:$B$200,0),21)*0.5&lt;R141,"Transit trop important",IF(INDEX(Cables!$A$1:$U$200,MATCH(UPPER(E141),Cables!$B$1:$B$200,0),21)*0.25&gt;R141,Y141-2,Y141-4))))))</f>
        <v/>
      </c>
      <c r="AA141" s="146" t="str">
        <f>IF(Y141="","",(IF(INDEX(Cables!$A$1:$U$200,MATCH(UPPER(E141),Cables!$B$1:$B$200,0),21)="",Y141+2,(IF(INDEX(Cables!$A$1:$U$200,MATCH(UPPER(E141),Cables!$B$1:$B$200,0),21)*0.5&lt;R141,"Transit trop important",IF(INDEX(Cables!$A$1:$U$200,MATCH(UPPER(E141),Cables!$B$1:$B$200,0),21)*0.25&gt;R141,Y141+2,Y141+4))))))</f>
        <v/>
      </c>
      <c r="AB141" s="19" t="e">
        <f>INDEX(Cables!$A$1:$N$200,MATCH(UPPER(E141),Cables!$B$1:$B$200,0),14)</f>
        <v>#N/A</v>
      </c>
      <c r="AC141" s="8" t="e">
        <f t="shared" si="26"/>
        <v>#VALUE!</v>
      </c>
      <c r="AD141" s="8" t="str">
        <f t="shared" si="27"/>
        <v/>
      </c>
      <c r="AE141" s="154">
        <f t="shared" si="28"/>
        <v>2</v>
      </c>
      <c r="AF141" s="8" t="str">
        <f t="shared" si="29"/>
        <v/>
      </c>
      <c r="AG141" s="8">
        <v>5.6699999999999998E-8</v>
      </c>
      <c r="AH141" s="20" t="str">
        <f>IF(ISNUMBER(INDEX(Cables!$A$1:$N$200,MATCH(UPPER(E141),Cables!$B$1:$B$200,0),5)/1000)=FALSE,"",INDEX(Cables!$A$1:$N$200,MATCH(UPPER(E141),Cables!$B$1:$B$200,0),5)/1000)</f>
        <v/>
      </c>
      <c r="AI141" s="20" t="e">
        <f>INDEX(Cables!$A$1:$N$200,MATCH(UPPER(E141),Cables!$B$1:$B$200,0),7)/1000</f>
        <v>#N/A</v>
      </c>
      <c r="AK141" s="8">
        <f t="shared" si="30"/>
        <v>273.16000000000003</v>
      </c>
      <c r="AL141" s="8"/>
      <c r="AM141" s="21" t="e">
        <f t="shared" si="23"/>
        <v>#VALUE!</v>
      </c>
      <c r="AN141" s="20" t="e">
        <f t="shared" si="31"/>
        <v>#N/A</v>
      </c>
      <c r="AO141" s="21" t="e">
        <f t="shared" si="32"/>
        <v>#VALUE!</v>
      </c>
    </row>
    <row r="142" spans="1:41" x14ac:dyDescent="0.2">
      <c r="A142" s="34"/>
      <c r="B142" s="37"/>
      <c r="C142" s="33"/>
      <c r="D142" s="34"/>
      <c r="E142" s="45"/>
      <c r="F142" s="35"/>
      <c r="G142" s="44"/>
      <c r="H142" s="37"/>
      <c r="I142" s="46"/>
      <c r="J142" s="31"/>
      <c r="K142" s="31"/>
      <c r="L142" s="31"/>
      <c r="M142" s="38"/>
      <c r="N142" s="145" t="str">
        <f t="shared" si="24"/>
        <v/>
      </c>
      <c r="O142" s="81"/>
      <c r="P142" s="41"/>
      <c r="Q142" s="41"/>
      <c r="R142" s="43" t="str">
        <f t="shared" si="25"/>
        <v/>
      </c>
      <c r="S142" s="31"/>
      <c r="T142" s="38"/>
      <c r="U142" s="41"/>
      <c r="V142" s="38"/>
      <c r="W142" s="38"/>
      <c r="Y142" s="146" t="str">
        <f t="shared" si="22"/>
        <v/>
      </c>
      <c r="Z142" s="146" t="str">
        <f>IF(Y142="","",(IF(INDEX(Cables!$A$1:$U$200,MATCH(UPPER(E142),Cables!$B$1:$B$200,0),21)="",Y142-2,(IF(INDEX(Cables!$A$1:$U$200,MATCH(UPPER(E142),Cables!$B$1:$B$200,0),21)*0.5&lt;R142,"Transit trop important",IF(INDEX(Cables!$A$1:$U$200,MATCH(UPPER(E142),Cables!$B$1:$B$200,0),21)*0.25&gt;R142,Y142-2,Y142-4))))))</f>
        <v/>
      </c>
      <c r="AA142" s="146" t="str">
        <f>IF(Y142="","",(IF(INDEX(Cables!$A$1:$U$200,MATCH(UPPER(E142),Cables!$B$1:$B$200,0),21)="",Y142+2,(IF(INDEX(Cables!$A$1:$U$200,MATCH(UPPER(E142),Cables!$B$1:$B$200,0),21)*0.5&lt;R142,"Transit trop important",IF(INDEX(Cables!$A$1:$U$200,MATCH(UPPER(E142),Cables!$B$1:$B$200,0),21)*0.25&gt;R142,Y142+2,Y142+4))))))</f>
        <v/>
      </c>
      <c r="AB142" s="19" t="e">
        <f>INDEX(Cables!$A$1:$N$200,MATCH(UPPER(E142),Cables!$B$1:$B$200,0),14)</f>
        <v>#N/A</v>
      </c>
      <c r="AC142" s="8" t="e">
        <f t="shared" si="26"/>
        <v>#VALUE!</v>
      </c>
      <c r="AD142" s="8" t="str">
        <f t="shared" si="27"/>
        <v/>
      </c>
      <c r="AE142" s="154">
        <f t="shared" si="28"/>
        <v>2</v>
      </c>
      <c r="AF142" s="8" t="str">
        <f t="shared" si="29"/>
        <v/>
      </c>
      <c r="AG142" s="8">
        <v>5.6699999999999998E-8</v>
      </c>
      <c r="AH142" s="20" t="str">
        <f>IF(ISNUMBER(INDEX(Cables!$A$1:$N$200,MATCH(UPPER(E142),Cables!$B$1:$B$200,0),5)/1000)=FALSE,"",INDEX(Cables!$A$1:$N$200,MATCH(UPPER(E142),Cables!$B$1:$B$200,0),5)/1000)</f>
        <v/>
      </c>
      <c r="AI142" s="20" t="e">
        <f>INDEX(Cables!$A$1:$N$200,MATCH(UPPER(E142),Cables!$B$1:$B$200,0),7)/1000</f>
        <v>#N/A</v>
      </c>
      <c r="AK142" s="8">
        <f t="shared" si="30"/>
        <v>273.16000000000003</v>
      </c>
      <c r="AL142" s="8"/>
      <c r="AM142" s="21" t="e">
        <f t="shared" si="23"/>
        <v>#VALUE!</v>
      </c>
      <c r="AN142" s="20" t="e">
        <f t="shared" si="31"/>
        <v>#N/A</v>
      </c>
      <c r="AO142" s="21" t="e">
        <f t="shared" si="32"/>
        <v>#VALUE!</v>
      </c>
    </row>
    <row r="143" spans="1:41" x14ac:dyDescent="0.2">
      <c r="A143" s="34"/>
      <c r="B143" s="37"/>
      <c r="C143" s="33"/>
      <c r="D143" s="34"/>
      <c r="E143" s="45"/>
      <c r="F143" s="35"/>
      <c r="G143" s="44"/>
      <c r="H143" s="37"/>
      <c r="I143" s="46"/>
      <c r="J143" s="31"/>
      <c r="K143" s="31"/>
      <c r="L143" s="31"/>
      <c r="M143" s="38"/>
      <c r="N143" s="145" t="str">
        <f t="shared" si="24"/>
        <v/>
      </c>
      <c r="O143" s="81"/>
      <c r="P143" s="41"/>
      <c r="Q143" s="41"/>
      <c r="R143" s="43" t="str">
        <f t="shared" si="25"/>
        <v/>
      </c>
      <c r="S143" s="31"/>
      <c r="T143" s="38"/>
      <c r="U143" s="41"/>
      <c r="V143" s="38"/>
      <c r="W143" s="38"/>
      <c r="Y143" s="146" t="str">
        <f t="shared" si="22"/>
        <v/>
      </c>
      <c r="Z143" s="146" t="str">
        <f>IF(Y143="","",(IF(INDEX(Cables!$A$1:$U$200,MATCH(UPPER(E143),Cables!$B$1:$B$200,0),21)="",Y143-2,(IF(INDEX(Cables!$A$1:$U$200,MATCH(UPPER(E143),Cables!$B$1:$B$200,0),21)*0.5&lt;R143,"Transit trop important",IF(INDEX(Cables!$A$1:$U$200,MATCH(UPPER(E143),Cables!$B$1:$B$200,0),21)*0.25&gt;R143,Y143-2,Y143-4))))))</f>
        <v/>
      </c>
      <c r="AA143" s="146" t="str">
        <f>IF(Y143="","",(IF(INDEX(Cables!$A$1:$U$200,MATCH(UPPER(E143),Cables!$B$1:$B$200,0),21)="",Y143+2,(IF(INDEX(Cables!$A$1:$U$200,MATCH(UPPER(E143),Cables!$B$1:$B$200,0),21)*0.5&lt;R143,"Transit trop important",IF(INDEX(Cables!$A$1:$U$200,MATCH(UPPER(E143),Cables!$B$1:$B$200,0),21)*0.25&gt;R143,Y143+2,Y143+4))))))</f>
        <v/>
      </c>
      <c r="AB143" s="19" t="e">
        <f>INDEX(Cables!$A$1:$N$200,MATCH(UPPER(E143),Cables!$B$1:$B$200,0),14)</f>
        <v>#N/A</v>
      </c>
      <c r="AC143" s="8" t="e">
        <f t="shared" si="26"/>
        <v>#VALUE!</v>
      </c>
      <c r="AD143" s="8" t="str">
        <f t="shared" si="27"/>
        <v/>
      </c>
      <c r="AE143" s="154">
        <f t="shared" si="28"/>
        <v>2</v>
      </c>
      <c r="AF143" s="8" t="str">
        <f t="shared" si="29"/>
        <v/>
      </c>
      <c r="AG143" s="8">
        <v>5.6699999999999998E-8</v>
      </c>
      <c r="AH143" s="20" t="str">
        <f>IF(ISNUMBER(INDEX(Cables!$A$1:$N$200,MATCH(UPPER(E143),Cables!$B$1:$B$200,0),5)/1000)=FALSE,"",INDEX(Cables!$A$1:$N$200,MATCH(UPPER(E143),Cables!$B$1:$B$200,0),5)/1000)</f>
        <v/>
      </c>
      <c r="AI143" s="20" t="e">
        <f>INDEX(Cables!$A$1:$N$200,MATCH(UPPER(E143),Cables!$B$1:$B$200,0),7)/1000</f>
        <v>#N/A</v>
      </c>
      <c r="AK143" s="8">
        <f t="shared" si="30"/>
        <v>273.16000000000003</v>
      </c>
      <c r="AL143" s="8"/>
      <c r="AM143" s="21" t="e">
        <f t="shared" si="23"/>
        <v>#VALUE!</v>
      </c>
      <c r="AN143" s="20" t="e">
        <f t="shared" si="31"/>
        <v>#N/A</v>
      </c>
      <c r="AO143" s="21" t="e">
        <f t="shared" si="32"/>
        <v>#VALUE!</v>
      </c>
    </row>
    <row r="144" spans="1:41" x14ac:dyDescent="0.2">
      <c r="A144" s="34"/>
      <c r="B144" s="37"/>
      <c r="C144" s="33"/>
      <c r="D144" s="34"/>
      <c r="E144" s="45"/>
      <c r="F144" s="35"/>
      <c r="G144" s="44"/>
      <c r="H144" s="37"/>
      <c r="I144" s="46"/>
      <c r="J144" s="31"/>
      <c r="K144" s="31"/>
      <c r="L144" s="31"/>
      <c r="M144" s="38"/>
      <c r="N144" s="145" t="str">
        <f t="shared" si="24"/>
        <v/>
      </c>
      <c r="O144" s="81"/>
      <c r="P144" s="41"/>
      <c r="Q144" s="41"/>
      <c r="R144" s="43" t="str">
        <f t="shared" si="25"/>
        <v/>
      </c>
      <c r="S144" s="31"/>
      <c r="T144" s="38"/>
      <c r="U144" s="41"/>
      <c r="V144" s="38"/>
      <c r="W144" s="38"/>
      <c r="Y144" s="146" t="str">
        <f t="shared" si="22"/>
        <v/>
      </c>
      <c r="Z144" s="146" t="str">
        <f>IF(Y144="","",(IF(INDEX(Cables!$A$1:$U$200,MATCH(UPPER(E144),Cables!$B$1:$B$200,0),21)="",Y144-2,(IF(INDEX(Cables!$A$1:$U$200,MATCH(UPPER(E144),Cables!$B$1:$B$200,0),21)*0.5&lt;R144,"Transit trop important",IF(INDEX(Cables!$A$1:$U$200,MATCH(UPPER(E144),Cables!$B$1:$B$200,0),21)*0.25&gt;R144,Y144-2,Y144-4))))))</f>
        <v/>
      </c>
      <c r="AA144" s="146" t="str">
        <f>IF(Y144="","",(IF(INDEX(Cables!$A$1:$U$200,MATCH(UPPER(E144),Cables!$B$1:$B$200,0),21)="",Y144+2,(IF(INDEX(Cables!$A$1:$U$200,MATCH(UPPER(E144),Cables!$B$1:$B$200,0),21)*0.5&lt;R144,"Transit trop important",IF(INDEX(Cables!$A$1:$U$200,MATCH(UPPER(E144),Cables!$B$1:$B$200,0),21)*0.25&gt;R144,Y144+2,Y144+4))))))</f>
        <v/>
      </c>
      <c r="AB144" s="19" t="e">
        <f>INDEX(Cables!$A$1:$N$200,MATCH(UPPER(E144),Cables!$B$1:$B$200,0),14)</f>
        <v>#N/A</v>
      </c>
      <c r="AC144" s="8" t="e">
        <f t="shared" si="26"/>
        <v>#VALUE!</v>
      </c>
      <c r="AD144" s="8" t="str">
        <f t="shared" si="27"/>
        <v/>
      </c>
      <c r="AE144" s="154">
        <f t="shared" si="28"/>
        <v>2</v>
      </c>
      <c r="AF144" s="8" t="str">
        <f t="shared" si="29"/>
        <v/>
      </c>
      <c r="AG144" s="8">
        <v>5.6699999999999998E-8</v>
      </c>
      <c r="AH144" s="20" t="str">
        <f>IF(ISNUMBER(INDEX(Cables!$A$1:$N$200,MATCH(UPPER(E144),Cables!$B$1:$B$200,0),5)/1000)=FALSE,"",INDEX(Cables!$A$1:$N$200,MATCH(UPPER(E144),Cables!$B$1:$B$200,0),5)/1000)</f>
        <v/>
      </c>
      <c r="AI144" s="20" t="e">
        <f>INDEX(Cables!$A$1:$N$200,MATCH(UPPER(E144),Cables!$B$1:$B$200,0),7)/1000</f>
        <v>#N/A</v>
      </c>
      <c r="AK144" s="8">
        <f t="shared" si="30"/>
        <v>273.16000000000003</v>
      </c>
      <c r="AL144" s="8"/>
      <c r="AM144" s="21" t="e">
        <f t="shared" si="23"/>
        <v>#VALUE!</v>
      </c>
      <c r="AN144" s="20" t="e">
        <f t="shared" si="31"/>
        <v>#N/A</v>
      </c>
      <c r="AO144" s="21" t="e">
        <f t="shared" si="32"/>
        <v>#VALUE!</v>
      </c>
    </row>
    <row r="145" spans="1:41" x14ac:dyDescent="0.2">
      <c r="A145" s="34"/>
      <c r="B145" s="37"/>
      <c r="C145" s="33"/>
      <c r="D145" s="34"/>
      <c r="E145" s="45"/>
      <c r="F145" s="35"/>
      <c r="G145" s="44"/>
      <c r="H145" s="37"/>
      <c r="I145" s="46"/>
      <c r="J145" s="31"/>
      <c r="K145" s="31"/>
      <c r="L145" s="31"/>
      <c r="M145" s="38"/>
      <c r="N145" s="145" t="str">
        <f t="shared" si="24"/>
        <v/>
      </c>
      <c r="O145" s="81"/>
      <c r="P145" s="41"/>
      <c r="Q145" s="41"/>
      <c r="R145" s="43" t="str">
        <f t="shared" si="25"/>
        <v/>
      </c>
      <c r="S145" s="31"/>
      <c r="T145" s="38"/>
      <c r="U145" s="41"/>
      <c r="V145" s="38"/>
      <c r="W145" s="38"/>
      <c r="Y145" s="146" t="str">
        <f t="shared" si="22"/>
        <v/>
      </c>
      <c r="Z145" s="146" t="str">
        <f>IF(Y145="","",(IF(INDEX(Cables!$A$1:$U$200,MATCH(UPPER(E145),Cables!$B$1:$B$200,0),21)="",Y145-2,(IF(INDEX(Cables!$A$1:$U$200,MATCH(UPPER(E145),Cables!$B$1:$B$200,0),21)*0.5&lt;R145,"Transit trop important",IF(INDEX(Cables!$A$1:$U$200,MATCH(UPPER(E145),Cables!$B$1:$B$200,0),21)*0.25&gt;R145,Y145-2,Y145-4))))))</f>
        <v/>
      </c>
      <c r="AA145" s="146" t="str">
        <f>IF(Y145="","",(IF(INDEX(Cables!$A$1:$U$200,MATCH(UPPER(E145),Cables!$B$1:$B$200,0),21)="",Y145+2,(IF(INDEX(Cables!$A$1:$U$200,MATCH(UPPER(E145),Cables!$B$1:$B$200,0),21)*0.5&lt;R145,"Transit trop important",IF(INDEX(Cables!$A$1:$U$200,MATCH(UPPER(E145),Cables!$B$1:$B$200,0),21)*0.25&gt;R145,Y145+2,Y145+4))))))</f>
        <v/>
      </c>
      <c r="AB145" s="19" t="e">
        <f>INDEX(Cables!$A$1:$N$200,MATCH(UPPER(E145),Cables!$B$1:$B$200,0),14)</f>
        <v>#N/A</v>
      </c>
      <c r="AC145" s="8" t="e">
        <f t="shared" si="26"/>
        <v>#VALUE!</v>
      </c>
      <c r="AD145" s="8" t="str">
        <f t="shared" si="27"/>
        <v/>
      </c>
      <c r="AE145" s="154">
        <f t="shared" si="28"/>
        <v>2</v>
      </c>
      <c r="AF145" s="8" t="str">
        <f t="shared" si="29"/>
        <v/>
      </c>
      <c r="AG145" s="8">
        <v>5.6699999999999998E-8</v>
      </c>
      <c r="AH145" s="20" t="str">
        <f>IF(ISNUMBER(INDEX(Cables!$A$1:$N$200,MATCH(UPPER(E145),Cables!$B$1:$B$200,0),5)/1000)=FALSE,"",INDEX(Cables!$A$1:$N$200,MATCH(UPPER(E145),Cables!$B$1:$B$200,0),5)/1000)</f>
        <v/>
      </c>
      <c r="AI145" s="20" t="e">
        <f>INDEX(Cables!$A$1:$N$200,MATCH(UPPER(E145),Cables!$B$1:$B$200,0),7)/1000</f>
        <v>#N/A</v>
      </c>
      <c r="AK145" s="8">
        <f t="shared" si="30"/>
        <v>273.16000000000003</v>
      </c>
      <c r="AL145" s="8"/>
      <c r="AM145" s="21" t="e">
        <f t="shared" si="23"/>
        <v>#VALUE!</v>
      </c>
      <c r="AN145" s="20" t="e">
        <f t="shared" si="31"/>
        <v>#N/A</v>
      </c>
      <c r="AO145" s="21" t="e">
        <f t="shared" si="32"/>
        <v>#VALUE!</v>
      </c>
    </row>
    <row r="146" spans="1:41" x14ac:dyDescent="0.2">
      <c r="A146" s="34"/>
      <c r="B146" s="37"/>
      <c r="C146" s="33"/>
      <c r="D146" s="34"/>
      <c r="E146" s="45"/>
      <c r="F146" s="35"/>
      <c r="G146" s="44"/>
      <c r="H146" s="37"/>
      <c r="I146" s="46"/>
      <c r="J146" s="31"/>
      <c r="K146" s="31"/>
      <c r="L146" s="31"/>
      <c r="M146" s="38"/>
      <c r="N146" s="145" t="str">
        <f t="shared" si="24"/>
        <v/>
      </c>
      <c r="O146" s="81"/>
      <c r="P146" s="41"/>
      <c r="Q146" s="41"/>
      <c r="R146" s="43" t="str">
        <f t="shared" si="25"/>
        <v/>
      </c>
      <c r="S146" s="31"/>
      <c r="T146" s="38"/>
      <c r="U146" s="41"/>
      <c r="V146" s="38"/>
      <c r="W146" s="38"/>
      <c r="Y146" s="146" t="str">
        <f t="shared" si="22"/>
        <v/>
      </c>
      <c r="Z146" s="146" t="str">
        <f>IF(Y146="","",(IF(INDEX(Cables!$A$1:$U$200,MATCH(UPPER(E146),Cables!$B$1:$B$200,0),21)="",Y146-2,(IF(INDEX(Cables!$A$1:$U$200,MATCH(UPPER(E146),Cables!$B$1:$B$200,0),21)*0.5&lt;R146,"Transit trop important",IF(INDEX(Cables!$A$1:$U$200,MATCH(UPPER(E146),Cables!$B$1:$B$200,0),21)*0.25&gt;R146,Y146-2,Y146-4))))))</f>
        <v/>
      </c>
      <c r="AA146" s="146" t="str">
        <f>IF(Y146="","",(IF(INDEX(Cables!$A$1:$U$200,MATCH(UPPER(E146),Cables!$B$1:$B$200,0),21)="",Y146+2,(IF(INDEX(Cables!$A$1:$U$200,MATCH(UPPER(E146),Cables!$B$1:$B$200,0),21)*0.5&lt;R146,"Transit trop important",IF(INDEX(Cables!$A$1:$U$200,MATCH(UPPER(E146),Cables!$B$1:$B$200,0),21)*0.25&gt;R146,Y146+2,Y146+4))))))</f>
        <v/>
      </c>
      <c r="AB146" s="19" t="e">
        <f>INDEX(Cables!$A$1:$N$200,MATCH(UPPER(E146),Cables!$B$1:$B$200,0),14)</f>
        <v>#N/A</v>
      </c>
      <c r="AC146" s="8" t="e">
        <f t="shared" si="26"/>
        <v>#VALUE!</v>
      </c>
      <c r="AD146" s="8" t="str">
        <f t="shared" si="27"/>
        <v/>
      </c>
      <c r="AE146" s="154">
        <f t="shared" si="28"/>
        <v>2</v>
      </c>
      <c r="AF146" s="8" t="str">
        <f t="shared" si="29"/>
        <v/>
      </c>
      <c r="AG146" s="8">
        <v>5.6699999999999998E-8</v>
      </c>
      <c r="AH146" s="20" t="str">
        <f>IF(ISNUMBER(INDEX(Cables!$A$1:$N$200,MATCH(UPPER(E146),Cables!$B$1:$B$200,0),5)/1000)=FALSE,"",INDEX(Cables!$A$1:$N$200,MATCH(UPPER(E146),Cables!$B$1:$B$200,0),5)/1000)</f>
        <v/>
      </c>
      <c r="AI146" s="20" t="e">
        <f>INDEX(Cables!$A$1:$N$200,MATCH(UPPER(E146),Cables!$B$1:$B$200,0),7)/1000</f>
        <v>#N/A</v>
      </c>
      <c r="AK146" s="8">
        <f t="shared" si="30"/>
        <v>273.16000000000003</v>
      </c>
      <c r="AL146" s="8"/>
      <c r="AM146" s="21" t="e">
        <f t="shared" si="23"/>
        <v>#VALUE!</v>
      </c>
      <c r="AN146" s="20" t="e">
        <f t="shared" si="31"/>
        <v>#N/A</v>
      </c>
      <c r="AO146" s="21" t="e">
        <f t="shared" si="32"/>
        <v>#VALUE!</v>
      </c>
    </row>
    <row r="147" spans="1:41" x14ac:dyDescent="0.2">
      <c r="A147" s="34"/>
      <c r="B147" s="37"/>
      <c r="C147" s="33"/>
      <c r="D147" s="34"/>
      <c r="E147" s="45"/>
      <c r="F147" s="35"/>
      <c r="G147" s="44"/>
      <c r="H147" s="37"/>
      <c r="I147" s="46"/>
      <c r="J147" s="31"/>
      <c r="K147" s="31"/>
      <c r="L147" s="31"/>
      <c r="M147" s="38"/>
      <c r="N147" s="145" t="str">
        <f t="shared" si="24"/>
        <v/>
      </c>
      <c r="O147" s="81"/>
      <c r="P147" s="41"/>
      <c r="Q147" s="41"/>
      <c r="R147" s="43" t="str">
        <f t="shared" si="25"/>
        <v/>
      </c>
      <c r="S147" s="31"/>
      <c r="T147" s="38"/>
      <c r="U147" s="41"/>
      <c r="V147" s="38"/>
      <c r="W147" s="38"/>
      <c r="Y147" s="146" t="str">
        <f t="shared" si="22"/>
        <v/>
      </c>
      <c r="Z147" s="146" t="str">
        <f>IF(Y147="","",(IF(INDEX(Cables!$A$1:$U$200,MATCH(UPPER(E147),Cables!$B$1:$B$200,0),21)="",Y147-2,(IF(INDEX(Cables!$A$1:$U$200,MATCH(UPPER(E147),Cables!$B$1:$B$200,0),21)*0.5&lt;R147,"Transit trop important",IF(INDEX(Cables!$A$1:$U$200,MATCH(UPPER(E147),Cables!$B$1:$B$200,0),21)*0.25&gt;R147,Y147-2,Y147-4))))))</f>
        <v/>
      </c>
      <c r="AA147" s="146" t="str">
        <f>IF(Y147="","",(IF(INDEX(Cables!$A$1:$U$200,MATCH(UPPER(E147),Cables!$B$1:$B$200,0),21)="",Y147+2,(IF(INDEX(Cables!$A$1:$U$200,MATCH(UPPER(E147),Cables!$B$1:$B$200,0),21)*0.5&lt;R147,"Transit trop important",IF(INDEX(Cables!$A$1:$U$200,MATCH(UPPER(E147),Cables!$B$1:$B$200,0),21)*0.25&gt;R147,Y147+2,Y147+4))))))</f>
        <v/>
      </c>
      <c r="AB147" s="19" t="e">
        <f>INDEX(Cables!$A$1:$N$200,MATCH(UPPER(E147),Cables!$B$1:$B$200,0),14)</f>
        <v>#N/A</v>
      </c>
      <c r="AC147" s="8" t="e">
        <f t="shared" si="26"/>
        <v>#VALUE!</v>
      </c>
      <c r="AD147" s="8" t="str">
        <f t="shared" si="27"/>
        <v/>
      </c>
      <c r="AE147" s="154">
        <f t="shared" si="28"/>
        <v>2</v>
      </c>
      <c r="AF147" s="8" t="str">
        <f t="shared" si="29"/>
        <v/>
      </c>
      <c r="AG147" s="8">
        <v>5.6699999999999998E-8</v>
      </c>
      <c r="AH147" s="20" t="str">
        <f>IF(ISNUMBER(INDEX(Cables!$A$1:$N$200,MATCH(UPPER(E147),Cables!$B$1:$B$200,0),5)/1000)=FALSE,"",INDEX(Cables!$A$1:$N$200,MATCH(UPPER(E147),Cables!$B$1:$B$200,0),5)/1000)</f>
        <v/>
      </c>
      <c r="AI147" s="20" t="e">
        <f>INDEX(Cables!$A$1:$N$200,MATCH(UPPER(E147),Cables!$B$1:$B$200,0),7)/1000</f>
        <v>#N/A</v>
      </c>
      <c r="AK147" s="8">
        <f t="shared" si="30"/>
        <v>273.16000000000003</v>
      </c>
      <c r="AL147" s="8"/>
      <c r="AM147" s="21" t="e">
        <f t="shared" si="23"/>
        <v>#VALUE!</v>
      </c>
      <c r="AN147" s="20" t="e">
        <f t="shared" si="31"/>
        <v>#N/A</v>
      </c>
      <c r="AO147" s="21" t="e">
        <f t="shared" si="32"/>
        <v>#VALUE!</v>
      </c>
    </row>
    <row r="148" spans="1:41" x14ac:dyDescent="0.2">
      <c r="A148" s="34"/>
      <c r="B148" s="37"/>
      <c r="C148" s="33"/>
      <c r="D148" s="34"/>
      <c r="E148" s="45"/>
      <c r="F148" s="35"/>
      <c r="G148" s="44"/>
      <c r="H148" s="37"/>
      <c r="I148" s="46"/>
      <c r="J148" s="31"/>
      <c r="K148" s="31"/>
      <c r="L148" s="31"/>
      <c r="M148" s="38"/>
      <c r="N148" s="145" t="str">
        <f t="shared" si="24"/>
        <v/>
      </c>
      <c r="O148" s="81"/>
      <c r="P148" s="41"/>
      <c r="Q148" s="41"/>
      <c r="R148" s="43" t="str">
        <f t="shared" si="25"/>
        <v/>
      </c>
      <c r="S148" s="31"/>
      <c r="T148" s="38"/>
      <c r="U148" s="41"/>
      <c r="V148" s="38"/>
      <c r="W148" s="38"/>
      <c r="Y148" s="146" t="str">
        <f t="shared" si="22"/>
        <v/>
      </c>
      <c r="Z148" s="146" t="str">
        <f>IF(Y148="","",(IF(INDEX(Cables!$A$1:$U$200,MATCH(UPPER(E148),Cables!$B$1:$B$200,0),21)="",Y148-2,(IF(INDEX(Cables!$A$1:$U$200,MATCH(UPPER(E148),Cables!$B$1:$B$200,0),21)*0.5&lt;R148,"Transit trop important",IF(INDEX(Cables!$A$1:$U$200,MATCH(UPPER(E148),Cables!$B$1:$B$200,0),21)*0.25&gt;R148,Y148-2,Y148-4))))))</f>
        <v/>
      </c>
      <c r="AA148" s="146" t="str">
        <f>IF(Y148="","",(IF(INDEX(Cables!$A$1:$U$200,MATCH(UPPER(E148),Cables!$B$1:$B$200,0),21)="",Y148+2,(IF(INDEX(Cables!$A$1:$U$200,MATCH(UPPER(E148),Cables!$B$1:$B$200,0),21)*0.5&lt;R148,"Transit trop important",IF(INDEX(Cables!$A$1:$U$200,MATCH(UPPER(E148),Cables!$B$1:$B$200,0),21)*0.25&gt;R148,Y148+2,Y148+4))))))</f>
        <v/>
      </c>
      <c r="AB148" s="19" t="e">
        <f>INDEX(Cables!$A$1:$N$200,MATCH(UPPER(E148),Cables!$B$1:$B$200,0),14)</f>
        <v>#N/A</v>
      </c>
      <c r="AC148" s="8" t="e">
        <f t="shared" si="26"/>
        <v>#VALUE!</v>
      </c>
      <c r="AD148" s="8" t="str">
        <f t="shared" si="27"/>
        <v/>
      </c>
      <c r="AE148" s="154">
        <f t="shared" si="28"/>
        <v>2</v>
      </c>
      <c r="AF148" s="8" t="str">
        <f t="shared" si="29"/>
        <v/>
      </c>
      <c r="AG148" s="8">
        <v>5.6699999999999998E-8</v>
      </c>
      <c r="AH148" s="20" t="str">
        <f>IF(ISNUMBER(INDEX(Cables!$A$1:$N$200,MATCH(UPPER(E148),Cables!$B$1:$B$200,0),5)/1000)=FALSE,"",INDEX(Cables!$A$1:$N$200,MATCH(UPPER(E148),Cables!$B$1:$B$200,0),5)/1000)</f>
        <v/>
      </c>
      <c r="AI148" s="20" t="e">
        <f>INDEX(Cables!$A$1:$N$200,MATCH(UPPER(E148),Cables!$B$1:$B$200,0),7)/1000</f>
        <v>#N/A</v>
      </c>
      <c r="AK148" s="8">
        <f t="shared" si="30"/>
        <v>273.16000000000003</v>
      </c>
      <c r="AL148" s="8"/>
      <c r="AM148" s="21" t="e">
        <f t="shared" si="23"/>
        <v>#VALUE!</v>
      </c>
      <c r="AN148" s="20" t="e">
        <f t="shared" si="31"/>
        <v>#N/A</v>
      </c>
      <c r="AO148" s="21" t="e">
        <f t="shared" si="32"/>
        <v>#VALUE!</v>
      </c>
    </row>
    <row r="149" spans="1:41" x14ac:dyDescent="0.2">
      <c r="A149" s="34"/>
      <c r="B149" s="37"/>
      <c r="C149" s="33"/>
      <c r="D149" s="34"/>
      <c r="E149" s="45"/>
      <c r="F149" s="35"/>
      <c r="G149" s="44"/>
      <c r="H149" s="37"/>
      <c r="I149" s="46"/>
      <c r="J149" s="31"/>
      <c r="K149" s="31"/>
      <c r="L149" s="31"/>
      <c r="M149" s="38"/>
      <c r="N149" s="145" t="str">
        <f t="shared" si="24"/>
        <v/>
      </c>
      <c r="O149" s="81"/>
      <c r="P149" s="41"/>
      <c r="Q149" s="41"/>
      <c r="R149" s="43" t="str">
        <f t="shared" si="25"/>
        <v/>
      </c>
      <c r="S149" s="31"/>
      <c r="T149" s="38"/>
      <c r="U149" s="41"/>
      <c r="V149" s="38"/>
      <c r="W149" s="38"/>
      <c r="Y149" s="146" t="str">
        <f t="shared" si="22"/>
        <v/>
      </c>
      <c r="Z149" s="146" t="str">
        <f>IF(Y149="","",(IF(INDEX(Cables!$A$1:$U$200,MATCH(UPPER(E149),Cables!$B$1:$B$200,0),21)="",Y149-2,(IF(INDEX(Cables!$A$1:$U$200,MATCH(UPPER(E149),Cables!$B$1:$B$200,0),21)*0.5&lt;R149,"Transit trop important",IF(INDEX(Cables!$A$1:$U$200,MATCH(UPPER(E149),Cables!$B$1:$B$200,0),21)*0.25&gt;R149,Y149-2,Y149-4))))))</f>
        <v/>
      </c>
      <c r="AA149" s="146" t="str">
        <f>IF(Y149="","",(IF(INDEX(Cables!$A$1:$U$200,MATCH(UPPER(E149),Cables!$B$1:$B$200,0),21)="",Y149+2,(IF(INDEX(Cables!$A$1:$U$200,MATCH(UPPER(E149),Cables!$B$1:$B$200,0),21)*0.5&lt;R149,"Transit trop important",IF(INDEX(Cables!$A$1:$U$200,MATCH(UPPER(E149),Cables!$B$1:$B$200,0),21)*0.25&gt;R149,Y149+2,Y149+4))))))</f>
        <v/>
      </c>
      <c r="AB149" s="19" t="e">
        <f>INDEX(Cables!$A$1:$N$200,MATCH(UPPER(E149),Cables!$B$1:$B$200,0),14)</f>
        <v>#N/A</v>
      </c>
      <c r="AC149" s="8" t="e">
        <f t="shared" si="26"/>
        <v>#VALUE!</v>
      </c>
      <c r="AD149" s="8" t="str">
        <f t="shared" si="27"/>
        <v/>
      </c>
      <c r="AE149" s="154">
        <f t="shared" si="28"/>
        <v>2</v>
      </c>
      <c r="AF149" s="8" t="str">
        <f t="shared" si="29"/>
        <v/>
      </c>
      <c r="AG149" s="8">
        <v>5.6699999999999998E-8</v>
      </c>
      <c r="AH149" s="20" t="str">
        <f>IF(ISNUMBER(INDEX(Cables!$A$1:$N$200,MATCH(UPPER(E149),Cables!$B$1:$B$200,0),5)/1000)=FALSE,"",INDEX(Cables!$A$1:$N$200,MATCH(UPPER(E149),Cables!$B$1:$B$200,0),5)/1000)</f>
        <v/>
      </c>
      <c r="AI149" s="20" t="e">
        <f>INDEX(Cables!$A$1:$N$200,MATCH(UPPER(E149),Cables!$B$1:$B$200,0),7)/1000</f>
        <v>#N/A</v>
      </c>
      <c r="AK149" s="8">
        <f t="shared" si="30"/>
        <v>273.16000000000003</v>
      </c>
      <c r="AL149" s="8"/>
      <c r="AM149" s="21" t="e">
        <f t="shared" si="23"/>
        <v>#VALUE!</v>
      </c>
      <c r="AN149" s="20" t="e">
        <f t="shared" si="31"/>
        <v>#N/A</v>
      </c>
      <c r="AO149" s="21" t="e">
        <f t="shared" si="32"/>
        <v>#VALUE!</v>
      </c>
    </row>
    <row r="150" spans="1:41" x14ac:dyDescent="0.2">
      <c r="A150" s="34"/>
      <c r="B150" s="37"/>
      <c r="C150" s="33"/>
      <c r="D150" s="34"/>
      <c r="E150" s="45"/>
      <c r="F150" s="35"/>
      <c r="G150" s="44"/>
      <c r="H150" s="37"/>
      <c r="I150" s="46"/>
      <c r="J150" s="31"/>
      <c r="K150" s="31"/>
      <c r="L150" s="31"/>
      <c r="M150" s="38"/>
      <c r="N150" s="145" t="str">
        <f t="shared" si="24"/>
        <v/>
      </c>
      <c r="O150" s="81"/>
      <c r="P150" s="41"/>
      <c r="Q150" s="41"/>
      <c r="R150" s="43" t="str">
        <f t="shared" si="25"/>
        <v/>
      </c>
      <c r="S150" s="31"/>
      <c r="T150" s="38"/>
      <c r="U150" s="41"/>
      <c r="V150" s="38"/>
      <c r="W150" s="38"/>
      <c r="Y150" s="146" t="str">
        <f t="shared" si="22"/>
        <v/>
      </c>
      <c r="Z150" s="146" t="str">
        <f>IF(Y150="","",(IF(INDEX(Cables!$A$1:$U$200,MATCH(UPPER(E150),Cables!$B$1:$B$200,0),21)="",Y150-2,(IF(INDEX(Cables!$A$1:$U$200,MATCH(UPPER(E150),Cables!$B$1:$B$200,0),21)*0.5&lt;R150,"Transit trop important",IF(INDEX(Cables!$A$1:$U$200,MATCH(UPPER(E150),Cables!$B$1:$B$200,0),21)*0.25&gt;R150,Y150-2,Y150-4))))))</f>
        <v/>
      </c>
      <c r="AA150" s="146" t="str">
        <f>IF(Y150="","",(IF(INDEX(Cables!$A$1:$U$200,MATCH(UPPER(E150),Cables!$B$1:$B$200,0),21)="",Y150+2,(IF(INDEX(Cables!$A$1:$U$200,MATCH(UPPER(E150),Cables!$B$1:$B$200,0),21)*0.5&lt;R150,"Transit trop important",IF(INDEX(Cables!$A$1:$U$200,MATCH(UPPER(E150),Cables!$B$1:$B$200,0),21)*0.25&gt;R150,Y150+2,Y150+4))))))</f>
        <v/>
      </c>
      <c r="AB150" s="19" t="e">
        <f>INDEX(Cables!$A$1:$N$200,MATCH(UPPER(E150),Cables!$B$1:$B$200,0),14)</f>
        <v>#N/A</v>
      </c>
      <c r="AC150" s="8" t="e">
        <f t="shared" si="26"/>
        <v>#VALUE!</v>
      </c>
      <c r="AD150" s="8" t="str">
        <f t="shared" si="27"/>
        <v/>
      </c>
      <c r="AE150" s="154">
        <f t="shared" si="28"/>
        <v>2</v>
      </c>
      <c r="AF150" s="8" t="str">
        <f t="shared" si="29"/>
        <v/>
      </c>
      <c r="AG150" s="8">
        <v>5.6699999999999998E-8</v>
      </c>
      <c r="AH150" s="20" t="str">
        <f>IF(ISNUMBER(INDEX(Cables!$A$1:$N$200,MATCH(UPPER(E150),Cables!$B$1:$B$200,0),5)/1000)=FALSE,"",INDEX(Cables!$A$1:$N$200,MATCH(UPPER(E150),Cables!$B$1:$B$200,0),5)/1000)</f>
        <v/>
      </c>
      <c r="AI150" s="20" t="e">
        <f>INDEX(Cables!$A$1:$N$200,MATCH(UPPER(E150),Cables!$B$1:$B$200,0),7)/1000</f>
        <v>#N/A</v>
      </c>
      <c r="AK150" s="8">
        <f t="shared" si="30"/>
        <v>273.16000000000003</v>
      </c>
      <c r="AL150" s="8"/>
      <c r="AM150" s="21" t="e">
        <f t="shared" si="23"/>
        <v>#VALUE!</v>
      </c>
      <c r="AN150" s="20" t="e">
        <f t="shared" si="31"/>
        <v>#N/A</v>
      </c>
      <c r="AO150" s="21" t="e">
        <f t="shared" si="32"/>
        <v>#VALUE!</v>
      </c>
    </row>
    <row r="151" spans="1:41" x14ac:dyDescent="0.2">
      <c r="A151" s="34"/>
      <c r="B151" s="37"/>
      <c r="C151" s="33"/>
      <c r="D151" s="34"/>
      <c r="E151" s="45"/>
      <c r="F151" s="35"/>
      <c r="G151" s="44"/>
      <c r="H151" s="37"/>
      <c r="I151" s="46"/>
      <c r="J151" s="31"/>
      <c r="K151" s="31"/>
      <c r="L151" s="31"/>
      <c r="M151" s="38"/>
      <c r="N151" s="145" t="str">
        <f t="shared" si="24"/>
        <v/>
      </c>
      <c r="O151" s="81"/>
      <c r="P151" s="41"/>
      <c r="Q151" s="41"/>
      <c r="R151" s="43" t="str">
        <f t="shared" si="25"/>
        <v/>
      </c>
      <c r="S151" s="31"/>
      <c r="T151" s="38"/>
      <c r="U151" s="41"/>
      <c r="V151" s="38"/>
      <c r="W151" s="38"/>
      <c r="Y151" s="146" t="str">
        <f t="shared" si="22"/>
        <v/>
      </c>
      <c r="Z151" s="146" t="str">
        <f>IF(Y151="","",(IF(INDEX(Cables!$A$1:$U$200,MATCH(UPPER(E151),Cables!$B$1:$B$200,0),21)="",Y151-2,(IF(INDEX(Cables!$A$1:$U$200,MATCH(UPPER(E151),Cables!$B$1:$B$200,0),21)*0.5&lt;R151,"Transit trop important",IF(INDEX(Cables!$A$1:$U$200,MATCH(UPPER(E151),Cables!$B$1:$B$200,0),21)*0.25&gt;R151,Y151-2,Y151-4))))))</f>
        <v/>
      </c>
      <c r="AA151" s="146" t="str">
        <f>IF(Y151="","",(IF(INDEX(Cables!$A$1:$U$200,MATCH(UPPER(E151),Cables!$B$1:$B$200,0),21)="",Y151+2,(IF(INDEX(Cables!$A$1:$U$200,MATCH(UPPER(E151),Cables!$B$1:$B$200,0),21)*0.5&lt;R151,"Transit trop important",IF(INDEX(Cables!$A$1:$U$200,MATCH(UPPER(E151),Cables!$B$1:$B$200,0),21)*0.25&gt;R151,Y151+2,Y151+4))))))</f>
        <v/>
      </c>
      <c r="AB151" s="19" t="e">
        <f>INDEX(Cables!$A$1:$N$200,MATCH(UPPER(E151),Cables!$B$1:$B$200,0),14)</f>
        <v>#N/A</v>
      </c>
      <c r="AC151" s="8" t="e">
        <f t="shared" si="26"/>
        <v>#VALUE!</v>
      </c>
      <c r="AD151" s="8" t="str">
        <f t="shared" si="27"/>
        <v/>
      </c>
      <c r="AE151" s="154">
        <f t="shared" si="28"/>
        <v>2</v>
      </c>
      <c r="AF151" s="8" t="str">
        <f t="shared" si="29"/>
        <v/>
      </c>
      <c r="AG151" s="8">
        <v>5.6699999999999998E-8</v>
      </c>
      <c r="AH151" s="20" t="str">
        <f>IF(ISNUMBER(INDEX(Cables!$A$1:$N$200,MATCH(UPPER(E151),Cables!$B$1:$B$200,0),5)/1000)=FALSE,"",INDEX(Cables!$A$1:$N$200,MATCH(UPPER(E151),Cables!$B$1:$B$200,0),5)/1000)</f>
        <v/>
      </c>
      <c r="AI151" s="20" t="e">
        <f>INDEX(Cables!$A$1:$N$200,MATCH(UPPER(E151),Cables!$B$1:$B$200,0),7)/1000</f>
        <v>#N/A</v>
      </c>
      <c r="AK151" s="8">
        <f t="shared" si="30"/>
        <v>273.16000000000003</v>
      </c>
      <c r="AL151" s="8"/>
      <c r="AM151" s="21" t="e">
        <f t="shared" si="23"/>
        <v>#VALUE!</v>
      </c>
      <c r="AN151" s="20" t="e">
        <f t="shared" si="31"/>
        <v>#N/A</v>
      </c>
      <c r="AO151" s="21" t="e">
        <f t="shared" si="32"/>
        <v>#VALUE!</v>
      </c>
    </row>
    <row r="152" spans="1:41" x14ac:dyDescent="0.2">
      <c r="A152" s="34"/>
      <c r="B152" s="37"/>
      <c r="C152" s="33"/>
      <c r="D152" s="34"/>
      <c r="E152" s="45"/>
      <c r="F152" s="35"/>
      <c r="G152" s="44"/>
      <c r="H152" s="37"/>
      <c r="I152" s="46"/>
      <c r="J152" s="31"/>
      <c r="K152" s="31"/>
      <c r="L152" s="31"/>
      <c r="M152" s="38"/>
      <c r="N152" s="145" t="str">
        <f t="shared" si="24"/>
        <v/>
      </c>
      <c r="O152" s="81"/>
      <c r="P152" s="41"/>
      <c r="Q152" s="41"/>
      <c r="R152" s="43" t="str">
        <f t="shared" si="25"/>
        <v/>
      </c>
      <c r="S152" s="31"/>
      <c r="T152" s="38"/>
      <c r="U152" s="41"/>
      <c r="V152" s="38"/>
      <c r="W152" s="38"/>
      <c r="Y152" s="146" t="str">
        <f t="shared" si="22"/>
        <v/>
      </c>
      <c r="Z152" s="146" t="str">
        <f>IF(Y152="","",(IF(INDEX(Cables!$A$1:$U$200,MATCH(UPPER(E152),Cables!$B$1:$B$200,0),21)="",Y152-2,(IF(INDEX(Cables!$A$1:$U$200,MATCH(UPPER(E152),Cables!$B$1:$B$200,0),21)*0.5&lt;R152,"Transit trop important",IF(INDEX(Cables!$A$1:$U$200,MATCH(UPPER(E152),Cables!$B$1:$B$200,0),21)*0.25&gt;R152,Y152-2,Y152-4))))))</f>
        <v/>
      </c>
      <c r="AA152" s="146" t="str">
        <f>IF(Y152="","",(IF(INDEX(Cables!$A$1:$U$200,MATCH(UPPER(E152),Cables!$B$1:$B$200,0),21)="",Y152+2,(IF(INDEX(Cables!$A$1:$U$200,MATCH(UPPER(E152),Cables!$B$1:$B$200,0),21)*0.5&lt;R152,"Transit trop important",IF(INDEX(Cables!$A$1:$U$200,MATCH(UPPER(E152),Cables!$B$1:$B$200,0),21)*0.25&gt;R152,Y152+2,Y152+4))))))</f>
        <v/>
      </c>
      <c r="AB152" s="19" t="e">
        <f>INDEX(Cables!$A$1:$N$200,MATCH(UPPER(E152),Cables!$B$1:$B$200,0),14)</f>
        <v>#N/A</v>
      </c>
      <c r="AC152" s="8" t="e">
        <f t="shared" si="26"/>
        <v>#VALUE!</v>
      </c>
      <c r="AD152" s="8" t="str">
        <f t="shared" si="27"/>
        <v/>
      </c>
      <c r="AE152" s="154">
        <f t="shared" si="28"/>
        <v>2</v>
      </c>
      <c r="AF152" s="8" t="str">
        <f t="shared" si="29"/>
        <v/>
      </c>
      <c r="AG152" s="8">
        <v>5.6699999999999998E-8</v>
      </c>
      <c r="AH152" s="20" t="str">
        <f>IF(ISNUMBER(INDEX(Cables!$A$1:$N$200,MATCH(UPPER(E152),Cables!$B$1:$B$200,0),5)/1000)=FALSE,"",INDEX(Cables!$A$1:$N$200,MATCH(UPPER(E152),Cables!$B$1:$B$200,0),5)/1000)</f>
        <v/>
      </c>
      <c r="AI152" s="20" t="e">
        <f>INDEX(Cables!$A$1:$N$200,MATCH(UPPER(E152),Cables!$B$1:$B$200,0),7)/1000</f>
        <v>#N/A</v>
      </c>
      <c r="AK152" s="8">
        <f t="shared" si="30"/>
        <v>273.16000000000003</v>
      </c>
      <c r="AL152" s="8"/>
      <c r="AM152" s="21" t="e">
        <f t="shared" si="23"/>
        <v>#VALUE!</v>
      </c>
      <c r="AN152" s="20" t="e">
        <f t="shared" si="31"/>
        <v>#N/A</v>
      </c>
      <c r="AO152" s="21" t="e">
        <f t="shared" si="32"/>
        <v>#VALUE!</v>
      </c>
    </row>
    <row r="153" spans="1:41" x14ac:dyDescent="0.2">
      <c r="A153" s="34"/>
      <c r="B153" s="37"/>
      <c r="C153" s="33"/>
      <c r="D153" s="34"/>
      <c r="E153" s="45"/>
      <c r="F153" s="35"/>
      <c r="G153" s="44"/>
      <c r="H153" s="37"/>
      <c r="I153" s="46"/>
      <c r="J153" s="31"/>
      <c r="K153" s="31"/>
      <c r="L153" s="31"/>
      <c r="M153" s="38"/>
      <c r="N153" s="145" t="str">
        <f t="shared" si="24"/>
        <v/>
      </c>
      <c r="O153" s="81"/>
      <c r="P153" s="41"/>
      <c r="Q153" s="41"/>
      <c r="R153" s="43" t="str">
        <f t="shared" si="25"/>
        <v/>
      </c>
      <c r="S153" s="31"/>
      <c r="T153" s="38"/>
      <c r="U153" s="41"/>
      <c r="V153" s="38"/>
      <c r="W153" s="38"/>
      <c r="Y153" s="146" t="str">
        <f t="shared" si="22"/>
        <v/>
      </c>
      <c r="Z153" s="146" t="str">
        <f>IF(Y153="","",(IF(INDEX(Cables!$A$1:$U$200,MATCH(UPPER(E153),Cables!$B$1:$B$200,0),21)="",Y153-2,(IF(INDEX(Cables!$A$1:$U$200,MATCH(UPPER(E153),Cables!$B$1:$B$200,0),21)*0.5&lt;R153,"Transit trop important",IF(INDEX(Cables!$A$1:$U$200,MATCH(UPPER(E153),Cables!$B$1:$B$200,0),21)*0.25&gt;R153,Y153-2,Y153-4))))))</f>
        <v/>
      </c>
      <c r="AA153" s="146" t="str">
        <f>IF(Y153="","",(IF(INDEX(Cables!$A$1:$U$200,MATCH(UPPER(E153),Cables!$B$1:$B$200,0),21)="",Y153+2,(IF(INDEX(Cables!$A$1:$U$200,MATCH(UPPER(E153),Cables!$B$1:$B$200,0),21)*0.5&lt;R153,"Transit trop important",IF(INDEX(Cables!$A$1:$U$200,MATCH(UPPER(E153),Cables!$B$1:$B$200,0),21)*0.25&gt;R153,Y153+2,Y153+4))))))</f>
        <v/>
      </c>
      <c r="AB153" s="19" t="e">
        <f>INDEX(Cables!$A$1:$N$200,MATCH(UPPER(E153),Cables!$B$1:$B$200,0),14)</f>
        <v>#N/A</v>
      </c>
      <c r="AC153" s="8" t="e">
        <f t="shared" si="26"/>
        <v>#VALUE!</v>
      </c>
      <c r="AD153" s="8" t="str">
        <f t="shared" si="27"/>
        <v/>
      </c>
      <c r="AE153" s="154">
        <f t="shared" si="28"/>
        <v>2</v>
      </c>
      <c r="AF153" s="8" t="str">
        <f t="shared" si="29"/>
        <v/>
      </c>
      <c r="AG153" s="8">
        <v>5.6699999999999998E-8</v>
      </c>
      <c r="AH153" s="20" t="str">
        <f>IF(ISNUMBER(INDEX(Cables!$A$1:$N$200,MATCH(UPPER(E153),Cables!$B$1:$B$200,0),5)/1000)=FALSE,"",INDEX(Cables!$A$1:$N$200,MATCH(UPPER(E153),Cables!$B$1:$B$200,0),5)/1000)</f>
        <v/>
      </c>
      <c r="AI153" s="20" t="e">
        <f>INDEX(Cables!$A$1:$N$200,MATCH(UPPER(E153),Cables!$B$1:$B$200,0),7)/1000</f>
        <v>#N/A</v>
      </c>
      <c r="AK153" s="8">
        <f t="shared" si="30"/>
        <v>273.16000000000003</v>
      </c>
      <c r="AL153" s="8"/>
      <c r="AM153" s="21" t="e">
        <f t="shared" si="23"/>
        <v>#VALUE!</v>
      </c>
      <c r="AN153" s="20" t="e">
        <f t="shared" si="31"/>
        <v>#N/A</v>
      </c>
      <c r="AO153" s="21" t="e">
        <f t="shared" si="32"/>
        <v>#VALUE!</v>
      </c>
    </row>
    <row r="154" spans="1:41" x14ac:dyDescent="0.2">
      <c r="A154" s="34"/>
      <c r="B154" s="37"/>
      <c r="C154" s="33"/>
      <c r="D154" s="34"/>
      <c r="E154" s="45"/>
      <c r="F154" s="35"/>
      <c r="G154" s="44"/>
      <c r="H154" s="37"/>
      <c r="I154" s="46"/>
      <c r="J154" s="31"/>
      <c r="K154" s="31"/>
      <c r="L154" s="31"/>
      <c r="M154" s="38"/>
      <c r="N154" s="145" t="str">
        <f t="shared" si="24"/>
        <v/>
      </c>
      <c r="O154" s="81"/>
      <c r="P154" s="41"/>
      <c r="Q154" s="41"/>
      <c r="R154" s="43" t="str">
        <f t="shared" si="25"/>
        <v/>
      </c>
      <c r="S154" s="31"/>
      <c r="T154" s="38"/>
      <c r="U154" s="41"/>
      <c r="V154" s="38"/>
      <c r="W154" s="38"/>
      <c r="Y154" s="146" t="str">
        <f t="shared" si="22"/>
        <v/>
      </c>
      <c r="Z154" s="146" t="str">
        <f>IF(Y154="","",(IF(INDEX(Cables!$A$1:$U$200,MATCH(UPPER(E154),Cables!$B$1:$B$200,0),21)="",Y154-2,(IF(INDEX(Cables!$A$1:$U$200,MATCH(UPPER(E154),Cables!$B$1:$B$200,0),21)*0.5&lt;R154,"Transit trop important",IF(INDEX(Cables!$A$1:$U$200,MATCH(UPPER(E154),Cables!$B$1:$B$200,0),21)*0.25&gt;R154,Y154-2,Y154-4))))))</f>
        <v/>
      </c>
      <c r="AA154" s="146" t="str">
        <f>IF(Y154="","",(IF(INDEX(Cables!$A$1:$U$200,MATCH(UPPER(E154),Cables!$B$1:$B$200,0),21)="",Y154+2,(IF(INDEX(Cables!$A$1:$U$200,MATCH(UPPER(E154),Cables!$B$1:$B$200,0),21)*0.5&lt;R154,"Transit trop important",IF(INDEX(Cables!$A$1:$U$200,MATCH(UPPER(E154),Cables!$B$1:$B$200,0),21)*0.25&gt;R154,Y154+2,Y154+4))))))</f>
        <v/>
      </c>
      <c r="AB154" s="19" t="e">
        <f>INDEX(Cables!$A$1:$N$200,MATCH(UPPER(E154),Cables!$B$1:$B$200,0),14)</f>
        <v>#N/A</v>
      </c>
      <c r="AC154" s="8" t="e">
        <f t="shared" si="26"/>
        <v>#VALUE!</v>
      </c>
      <c r="AD154" s="8" t="str">
        <f t="shared" si="27"/>
        <v/>
      </c>
      <c r="AE154" s="154">
        <f t="shared" si="28"/>
        <v>2</v>
      </c>
      <c r="AF154" s="8" t="str">
        <f t="shared" si="29"/>
        <v/>
      </c>
      <c r="AG154" s="8">
        <v>5.6699999999999998E-8</v>
      </c>
      <c r="AH154" s="20" t="str">
        <f>IF(ISNUMBER(INDEX(Cables!$A$1:$N$200,MATCH(UPPER(E154),Cables!$B$1:$B$200,0),5)/1000)=FALSE,"",INDEX(Cables!$A$1:$N$200,MATCH(UPPER(E154),Cables!$B$1:$B$200,0),5)/1000)</f>
        <v/>
      </c>
      <c r="AI154" s="20" t="e">
        <f>INDEX(Cables!$A$1:$N$200,MATCH(UPPER(E154),Cables!$B$1:$B$200,0),7)/1000</f>
        <v>#N/A</v>
      </c>
      <c r="AK154" s="8">
        <f t="shared" si="30"/>
        <v>273.16000000000003</v>
      </c>
      <c r="AL154" s="8"/>
      <c r="AM154" s="21" t="e">
        <f t="shared" si="23"/>
        <v>#VALUE!</v>
      </c>
      <c r="AN154" s="20" t="e">
        <f t="shared" si="31"/>
        <v>#N/A</v>
      </c>
      <c r="AO154" s="21" t="e">
        <f t="shared" si="32"/>
        <v>#VALUE!</v>
      </c>
    </row>
    <row r="155" spans="1:41" x14ac:dyDescent="0.2">
      <c r="A155" s="34"/>
      <c r="B155" s="37"/>
      <c r="C155" s="33"/>
      <c r="D155" s="34"/>
      <c r="E155" s="45"/>
      <c r="F155" s="35"/>
      <c r="G155" s="44"/>
      <c r="H155" s="37"/>
      <c r="I155" s="46"/>
      <c r="J155" s="31"/>
      <c r="K155" s="31"/>
      <c r="L155" s="31"/>
      <c r="M155" s="38"/>
      <c r="N155" s="145" t="str">
        <f t="shared" si="24"/>
        <v/>
      </c>
      <c r="O155" s="81"/>
      <c r="P155" s="41"/>
      <c r="Q155" s="41"/>
      <c r="R155" s="43" t="str">
        <f t="shared" si="25"/>
        <v/>
      </c>
      <c r="S155" s="31"/>
      <c r="T155" s="38"/>
      <c r="U155" s="41"/>
      <c r="V155" s="38"/>
      <c r="W155" s="38"/>
      <c r="Y155" s="146" t="str">
        <f t="shared" si="22"/>
        <v/>
      </c>
      <c r="Z155" s="146" t="str">
        <f>IF(Y155="","",(IF(INDEX(Cables!$A$1:$U$200,MATCH(UPPER(E155),Cables!$B$1:$B$200,0),21)="",Y155-2,(IF(INDEX(Cables!$A$1:$U$200,MATCH(UPPER(E155),Cables!$B$1:$B$200,0),21)*0.5&lt;R155,"Transit trop important",IF(INDEX(Cables!$A$1:$U$200,MATCH(UPPER(E155),Cables!$B$1:$B$200,0),21)*0.25&gt;R155,Y155-2,Y155-4))))))</f>
        <v/>
      </c>
      <c r="AA155" s="146" t="str">
        <f>IF(Y155="","",(IF(INDEX(Cables!$A$1:$U$200,MATCH(UPPER(E155),Cables!$B$1:$B$200,0),21)="",Y155+2,(IF(INDEX(Cables!$A$1:$U$200,MATCH(UPPER(E155),Cables!$B$1:$B$200,0),21)*0.5&lt;R155,"Transit trop important",IF(INDEX(Cables!$A$1:$U$200,MATCH(UPPER(E155),Cables!$B$1:$B$200,0),21)*0.25&gt;R155,Y155+2,Y155+4))))))</f>
        <v/>
      </c>
      <c r="AB155" s="19" t="e">
        <f>INDEX(Cables!$A$1:$N$200,MATCH(UPPER(E155),Cables!$B$1:$B$200,0),14)</f>
        <v>#N/A</v>
      </c>
      <c r="AC155" s="8" t="e">
        <f t="shared" si="26"/>
        <v>#VALUE!</v>
      </c>
      <c r="AD155" s="8" t="str">
        <f t="shared" si="27"/>
        <v/>
      </c>
      <c r="AE155" s="154">
        <f t="shared" si="28"/>
        <v>2</v>
      </c>
      <c r="AF155" s="8" t="str">
        <f t="shared" si="29"/>
        <v/>
      </c>
      <c r="AG155" s="8">
        <v>5.6699999999999998E-8</v>
      </c>
      <c r="AH155" s="20" t="str">
        <f>IF(ISNUMBER(INDEX(Cables!$A$1:$N$200,MATCH(UPPER(E155),Cables!$B$1:$B$200,0),5)/1000)=FALSE,"",INDEX(Cables!$A$1:$N$200,MATCH(UPPER(E155),Cables!$B$1:$B$200,0),5)/1000)</f>
        <v/>
      </c>
      <c r="AI155" s="20" t="e">
        <f>INDEX(Cables!$A$1:$N$200,MATCH(UPPER(E155),Cables!$B$1:$B$200,0),7)/1000</f>
        <v>#N/A</v>
      </c>
      <c r="AK155" s="8">
        <f t="shared" si="30"/>
        <v>273.16000000000003</v>
      </c>
      <c r="AL155" s="8"/>
      <c r="AM155" s="21" t="e">
        <f t="shared" si="23"/>
        <v>#VALUE!</v>
      </c>
      <c r="AN155" s="20" t="e">
        <f t="shared" si="31"/>
        <v>#N/A</v>
      </c>
      <c r="AO155" s="21" t="e">
        <f t="shared" si="32"/>
        <v>#VALUE!</v>
      </c>
    </row>
    <row r="156" spans="1:41" x14ac:dyDescent="0.2">
      <c r="A156" s="34"/>
      <c r="B156" s="37"/>
      <c r="C156" s="33"/>
      <c r="D156" s="34"/>
      <c r="E156" s="45"/>
      <c r="F156" s="35"/>
      <c r="G156" s="44"/>
      <c r="H156" s="37"/>
      <c r="I156" s="46"/>
      <c r="J156" s="31"/>
      <c r="K156" s="31"/>
      <c r="L156" s="31"/>
      <c r="M156" s="38"/>
      <c r="N156" s="145" t="str">
        <f t="shared" si="24"/>
        <v/>
      </c>
      <c r="O156" s="81"/>
      <c r="P156" s="41"/>
      <c r="Q156" s="41"/>
      <c r="R156" s="43" t="str">
        <f t="shared" si="25"/>
        <v/>
      </c>
      <c r="S156" s="31"/>
      <c r="T156" s="38"/>
      <c r="U156" s="41"/>
      <c r="V156" s="38"/>
      <c r="W156" s="38"/>
      <c r="Y156" s="146" t="str">
        <f t="shared" si="22"/>
        <v/>
      </c>
      <c r="Z156" s="146" t="str">
        <f>IF(Y156="","",(IF(INDEX(Cables!$A$1:$U$200,MATCH(UPPER(E156),Cables!$B$1:$B$200,0),21)="",Y156-2,(IF(INDEX(Cables!$A$1:$U$200,MATCH(UPPER(E156),Cables!$B$1:$B$200,0),21)*0.5&lt;R156,"Transit trop important",IF(INDEX(Cables!$A$1:$U$200,MATCH(UPPER(E156),Cables!$B$1:$B$200,0),21)*0.25&gt;R156,Y156-2,Y156-4))))))</f>
        <v/>
      </c>
      <c r="AA156" s="146" t="str">
        <f>IF(Y156="","",(IF(INDEX(Cables!$A$1:$U$200,MATCH(UPPER(E156),Cables!$B$1:$B$200,0),21)="",Y156+2,(IF(INDEX(Cables!$A$1:$U$200,MATCH(UPPER(E156),Cables!$B$1:$B$200,0),21)*0.5&lt;R156,"Transit trop important",IF(INDEX(Cables!$A$1:$U$200,MATCH(UPPER(E156),Cables!$B$1:$B$200,0),21)*0.25&gt;R156,Y156+2,Y156+4))))))</f>
        <v/>
      </c>
      <c r="AB156" s="19" t="e">
        <f>INDEX(Cables!$A$1:$N$200,MATCH(UPPER(E156),Cables!$B$1:$B$200,0),14)</f>
        <v>#N/A</v>
      </c>
      <c r="AC156" s="8" t="e">
        <f t="shared" si="26"/>
        <v>#VALUE!</v>
      </c>
      <c r="AD156" s="8" t="str">
        <f t="shared" si="27"/>
        <v/>
      </c>
      <c r="AE156" s="154">
        <f t="shared" si="28"/>
        <v>2</v>
      </c>
      <c r="AF156" s="8" t="str">
        <f t="shared" si="29"/>
        <v/>
      </c>
      <c r="AG156" s="8">
        <v>5.6699999999999998E-8</v>
      </c>
      <c r="AH156" s="20" t="str">
        <f>IF(ISNUMBER(INDEX(Cables!$A$1:$N$200,MATCH(UPPER(E156),Cables!$B$1:$B$200,0),5)/1000)=FALSE,"",INDEX(Cables!$A$1:$N$200,MATCH(UPPER(E156),Cables!$B$1:$B$200,0),5)/1000)</f>
        <v/>
      </c>
      <c r="AI156" s="20" t="e">
        <f>INDEX(Cables!$A$1:$N$200,MATCH(UPPER(E156),Cables!$B$1:$B$200,0),7)/1000</f>
        <v>#N/A</v>
      </c>
      <c r="AK156" s="8">
        <f t="shared" si="30"/>
        <v>273.16000000000003</v>
      </c>
      <c r="AL156" s="8"/>
      <c r="AM156" s="21" t="e">
        <f t="shared" si="23"/>
        <v>#VALUE!</v>
      </c>
      <c r="AN156" s="20" t="e">
        <f t="shared" si="31"/>
        <v>#N/A</v>
      </c>
      <c r="AO156" s="21" t="e">
        <f t="shared" si="32"/>
        <v>#VALUE!</v>
      </c>
    </row>
    <row r="157" spans="1:41" x14ac:dyDescent="0.2">
      <c r="A157" s="34"/>
      <c r="B157" s="37"/>
      <c r="C157" s="33"/>
      <c r="D157" s="34"/>
      <c r="E157" s="45"/>
      <c r="F157" s="35"/>
      <c r="G157" s="44"/>
      <c r="H157" s="37"/>
      <c r="I157" s="46"/>
      <c r="J157" s="31"/>
      <c r="K157" s="31"/>
      <c r="L157" s="31"/>
      <c r="M157" s="38"/>
      <c r="N157" s="145" t="str">
        <f t="shared" si="24"/>
        <v/>
      </c>
      <c r="O157" s="81"/>
      <c r="P157" s="41"/>
      <c r="Q157" s="41"/>
      <c r="R157" s="43" t="str">
        <f t="shared" si="25"/>
        <v/>
      </c>
      <c r="S157" s="31"/>
      <c r="T157" s="38"/>
      <c r="U157" s="41"/>
      <c r="V157" s="38"/>
      <c r="W157" s="38"/>
      <c r="Y157" s="146" t="str">
        <f t="shared" si="22"/>
        <v/>
      </c>
      <c r="Z157" s="146" t="str">
        <f>IF(Y157="","",(IF(INDEX(Cables!$A$1:$U$200,MATCH(UPPER(E157),Cables!$B$1:$B$200,0),21)="",Y157-2,(IF(INDEX(Cables!$A$1:$U$200,MATCH(UPPER(E157),Cables!$B$1:$B$200,0),21)*0.5&lt;R157,"Transit trop important",IF(INDEX(Cables!$A$1:$U$200,MATCH(UPPER(E157),Cables!$B$1:$B$200,0),21)*0.25&gt;R157,Y157-2,Y157-4))))))</f>
        <v/>
      </c>
      <c r="AA157" s="146" t="str">
        <f>IF(Y157="","",(IF(INDEX(Cables!$A$1:$U$200,MATCH(UPPER(E157),Cables!$B$1:$B$200,0),21)="",Y157+2,(IF(INDEX(Cables!$A$1:$U$200,MATCH(UPPER(E157),Cables!$B$1:$B$200,0),21)*0.5&lt;R157,"Transit trop important",IF(INDEX(Cables!$A$1:$U$200,MATCH(UPPER(E157),Cables!$B$1:$B$200,0),21)*0.25&gt;R157,Y157+2,Y157+4))))))</f>
        <v/>
      </c>
      <c r="AB157" s="19" t="e">
        <f>INDEX(Cables!$A$1:$N$200,MATCH(UPPER(E157),Cables!$B$1:$B$200,0),14)</f>
        <v>#N/A</v>
      </c>
      <c r="AC157" s="8" t="e">
        <f t="shared" si="26"/>
        <v>#VALUE!</v>
      </c>
      <c r="AD157" s="8" t="str">
        <f t="shared" si="27"/>
        <v/>
      </c>
      <c r="AE157" s="154">
        <f t="shared" si="28"/>
        <v>2</v>
      </c>
      <c r="AF157" s="8" t="str">
        <f t="shared" si="29"/>
        <v/>
      </c>
      <c r="AG157" s="8">
        <v>5.6699999999999998E-8</v>
      </c>
      <c r="AH157" s="20" t="str">
        <f>IF(ISNUMBER(INDEX(Cables!$A$1:$N$200,MATCH(UPPER(E157),Cables!$B$1:$B$200,0),5)/1000)=FALSE,"",INDEX(Cables!$A$1:$N$200,MATCH(UPPER(E157),Cables!$B$1:$B$200,0),5)/1000)</f>
        <v/>
      </c>
      <c r="AI157" s="20" t="e">
        <f>INDEX(Cables!$A$1:$N$200,MATCH(UPPER(E157),Cables!$B$1:$B$200,0),7)/1000</f>
        <v>#N/A</v>
      </c>
      <c r="AK157" s="8">
        <f t="shared" si="30"/>
        <v>273.16000000000003</v>
      </c>
      <c r="AL157" s="8"/>
      <c r="AM157" s="21" t="e">
        <f t="shared" si="23"/>
        <v>#VALUE!</v>
      </c>
      <c r="AN157" s="20" t="e">
        <f t="shared" si="31"/>
        <v>#N/A</v>
      </c>
      <c r="AO157" s="21" t="e">
        <f t="shared" si="32"/>
        <v>#VALUE!</v>
      </c>
    </row>
    <row r="158" spans="1:41" x14ac:dyDescent="0.2">
      <c r="A158" s="34"/>
      <c r="B158" s="37"/>
      <c r="C158" s="33"/>
      <c r="D158" s="34"/>
      <c r="E158" s="45"/>
      <c r="F158" s="35"/>
      <c r="G158" s="44"/>
      <c r="H158" s="37"/>
      <c r="I158" s="46"/>
      <c r="J158" s="31"/>
      <c r="K158" s="31"/>
      <c r="L158" s="31"/>
      <c r="M158" s="38"/>
      <c r="N158" s="145" t="str">
        <f t="shared" si="24"/>
        <v/>
      </c>
      <c r="O158" s="81"/>
      <c r="P158" s="41"/>
      <c r="Q158" s="41"/>
      <c r="R158" s="43" t="str">
        <f t="shared" si="25"/>
        <v/>
      </c>
      <c r="S158" s="31"/>
      <c r="T158" s="38"/>
      <c r="U158" s="41"/>
      <c r="V158" s="38"/>
      <c r="W158" s="38"/>
      <c r="Y158" s="146" t="str">
        <f t="shared" si="22"/>
        <v/>
      </c>
      <c r="Z158" s="146" t="str">
        <f>IF(Y158="","",(IF(INDEX(Cables!$A$1:$U$200,MATCH(UPPER(E158),Cables!$B$1:$B$200,0),21)="",Y158-2,(IF(INDEX(Cables!$A$1:$U$200,MATCH(UPPER(E158),Cables!$B$1:$B$200,0),21)*0.5&lt;R158,"Transit trop important",IF(INDEX(Cables!$A$1:$U$200,MATCH(UPPER(E158),Cables!$B$1:$B$200,0),21)*0.25&gt;R158,Y158-2,Y158-4))))))</f>
        <v/>
      </c>
      <c r="AA158" s="146" t="str">
        <f>IF(Y158="","",(IF(INDEX(Cables!$A$1:$U$200,MATCH(UPPER(E158),Cables!$B$1:$B$200,0),21)="",Y158+2,(IF(INDEX(Cables!$A$1:$U$200,MATCH(UPPER(E158),Cables!$B$1:$B$200,0),21)*0.5&lt;R158,"Transit trop important",IF(INDEX(Cables!$A$1:$U$200,MATCH(UPPER(E158),Cables!$B$1:$B$200,0),21)*0.25&gt;R158,Y158+2,Y158+4))))))</f>
        <v/>
      </c>
      <c r="AB158" s="19" t="e">
        <f>INDEX(Cables!$A$1:$N$200,MATCH(UPPER(E158),Cables!$B$1:$B$200,0),14)</f>
        <v>#N/A</v>
      </c>
      <c r="AC158" s="8" t="e">
        <f t="shared" si="26"/>
        <v>#VALUE!</v>
      </c>
      <c r="AD158" s="8" t="str">
        <f t="shared" si="27"/>
        <v/>
      </c>
      <c r="AE158" s="154">
        <f t="shared" si="28"/>
        <v>2</v>
      </c>
      <c r="AF158" s="8" t="str">
        <f t="shared" si="29"/>
        <v/>
      </c>
      <c r="AG158" s="8">
        <v>5.6699999999999998E-8</v>
      </c>
      <c r="AH158" s="20" t="str">
        <f>IF(ISNUMBER(INDEX(Cables!$A$1:$N$200,MATCH(UPPER(E158),Cables!$B$1:$B$200,0),5)/1000)=FALSE,"",INDEX(Cables!$A$1:$N$200,MATCH(UPPER(E158),Cables!$B$1:$B$200,0),5)/1000)</f>
        <v/>
      </c>
      <c r="AI158" s="20" t="e">
        <f>INDEX(Cables!$A$1:$N$200,MATCH(UPPER(E158),Cables!$B$1:$B$200,0),7)/1000</f>
        <v>#N/A</v>
      </c>
      <c r="AK158" s="8">
        <f t="shared" si="30"/>
        <v>273.16000000000003</v>
      </c>
      <c r="AL158" s="8"/>
      <c r="AM158" s="21" t="e">
        <f t="shared" si="23"/>
        <v>#VALUE!</v>
      </c>
      <c r="AN158" s="20" t="e">
        <f t="shared" si="31"/>
        <v>#N/A</v>
      </c>
      <c r="AO158" s="21" t="e">
        <f t="shared" si="32"/>
        <v>#VALUE!</v>
      </c>
    </row>
    <row r="159" spans="1:41" x14ac:dyDescent="0.2">
      <c r="A159" s="34"/>
      <c r="B159" s="37"/>
      <c r="C159" s="33"/>
      <c r="D159" s="34"/>
      <c r="E159" s="45"/>
      <c r="F159" s="35"/>
      <c r="G159" s="44"/>
      <c r="H159" s="37"/>
      <c r="I159" s="46"/>
      <c r="J159" s="31"/>
      <c r="K159" s="31"/>
      <c r="L159" s="31"/>
      <c r="M159" s="38"/>
      <c r="N159" s="145" t="str">
        <f t="shared" si="24"/>
        <v/>
      </c>
      <c r="O159" s="81"/>
      <c r="P159" s="41"/>
      <c r="Q159" s="41"/>
      <c r="R159" s="43" t="str">
        <f t="shared" si="25"/>
        <v/>
      </c>
      <c r="S159" s="31"/>
      <c r="T159" s="38"/>
      <c r="U159" s="41"/>
      <c r="V159" s="38"/>
      <c r="W159" s="38"/>
      <c r="Y159" s="146" t="str">
        <f t="shared" si="22"/>
        <v/>
      </c>
      <c r="Z159" s="146" t="str">
        <f>IF(Y159="","",(IF(INDEX(Cables!$A$1:$U$200,MATCH(UPPER(E159),Cables!$B$1:$B$200,0),21)="",Y159-2,(IF(INDEX(Cables!$A$1:$U$200,MATCH(UPPER(E159),Cables!$B$1:$B$200,0),21)*0.5&lt;R159,"Transit trop important",IF(INDEX(Cables!$A$1:$U$200,MATCH(UPPER(E159),Cables!$B$1:$B$200,0),21)*0.25&gt;R159,Y159-2,Y159-4))))))</f>
        <v/>
      </c>
      <c r="AA159" s="146" t="str">
        <f>IF(Y159="","",(IF(INDEX(Cables!$A$1:$U$200,MATCH(UPPER(E159),Cables!$B$1:$B$200,0),21)="",Y159+2,(IF(INDEX(Cables!$A$1:$U$200,MATCH(UPPER(E159),Cables!$B$1:$B$200,0),21)*0.5&lt;R159,"Transit trop important",IF(INDEX(Cables!$A$1:$U$200,MATCH(UPPER(E159),Cables!$B$1:$B$200,0),21)*0.25&gt;R159,Y159+2,Y159+4))))))</f>
        <v/>
      </c>
      <c r="AB159" s="19" t="e">
        <f>INDEX(Cables!$A$1:$N$200,MATCH(UPPER(E159),Cables!$B$1:$B$200,0),14)</f>
        <v>#N/A</v>
      </c>
      <c r="AC159" s="8" t="e">
        <f t="shared" si="26"/>
        <v>#VALUE!</v>
      </c>
      <c r="AD159" s="8" t="str">
        <f t="shared" si="27"/>
        <v/>
      </c>
      <c r="AE159" s="154">
        <f t="shared" si="28"/>
        <v>2</v>
      </c>
      <c r="AF159" s="8" t="str">
        <f t="shared" si="29"/>
        <v/>
      </c>
      <c r="AG159" s="8">
        <v>5.6699999999999998E-8</v>
      </c>
      <c r="AH159" s="20" t="str">
        <f>IF(ISNUMBER(INDEX(Cables!$A$1:$N$200,MATCH(UPPER(E159),Cables!$B$1:$B$200,0),5)/1000)=FALSE,"",INDEX(Cables!$A$1:$N$200,MATCH(UPPER(E159),Cables!$B$1:$B$200,0),5)/1000)</f>
        <v/>
      </c>
      <c r="AI159" s="20" t="e">
        <f>INDEX(Cables!$A$1:$N$200,MATCH(UPPER(E159),Cables!$B$1:$B$200,0),7)/1000</f>
        <v>#N/A</v>
      </c>
      <c r="AK159" s="8">
        <f t="shared" si="30"/>
        <v>273.16000000000003</v>
      </c>
      <c r="AL159" s="8"/>
      <c r="AM159" s="21" t="e">
        <f t="shared" si="23"/>
        <v>#VALUE!</v>
      </c>
      <c r="AN159" s="20" t="e">
        <f t="shared" si="31"/>
        <v>#N/A</v>
      </c>
      <c r="AO159" s="21" t="e">
        <f t="shared" si="32"/>
        <v>#VALUE!</v>
      </c>
    </row>
    <row r="160" spans="1:41" x14ac:dyDescent="0.2">
      <c r="A160" s="34"/>
      <c r="B160" s="37"/>
      <c r="C160" s="33"/>
      <c r="D160" s="34"/>
      <c r="E160" s="45"/>
      <c r="F160" s="35"/>
      <c r="G160" s="44"/>
      <c r="H160" s="37"/>
      <c r="I160" s="46"/>
      <c r="J160" s="31"/>
      <c r="K160" s="31"/>
      <c r="L160" s="31"/>
      <c r="M160" s="38"/>
      <c r="N160" s="145" t="str">
        <f t="shared" si="24"/>
        <v/>
      </c>
      <c r="O160" s="81"/>
      <c r="P160" s="41"/>
      <c r="Q160" s="41"/>
      <c r="R160" s="43" t="str">
        <f t="shared" si="25"/>
        <v/>
      </c>
      <c r="S160" s="31"/>
      <c r="T160" s="38"/>
      <c r="U160" s="41"/>
      <c r="V160" s="38"/>
      <c r="W160" s="38"/>
      <c r="Y160" s="146" t="str">
        <f t="shared" si="22"/>
        <v/>
      </c>
      <c r="Z160" s="146" t="str">
        <f>IF(Y160="","",(IF(INDEX(Cables!$A$1:$U$200,MATCH(UPPER(E160),Cables!$B$1:$B$200,0),21)="",Y160-2,(IF(INDEX(Cables!$A$1:$U$200,MATCH(UPPER(E160),Cables!$B$1:$B$200,0),21)*0.5&lt;R160,"Transit trop important",IF(INDEX(Cables!$A$1:$U$200,MATCH(UPPER(E160),Cables!$B$1:$B$200,0),21)*0.25&gt;R160,Y160-2,Y160-4))))))</f>
        <v/>
      </c>
      <c r="AA160" s="146" t="str">
        <f>IF(Y160="","",(IF(INDEX(Cables!$A$1:$U$200,MATCH(UPPER(E160),Cables!$B$1:$B$200,0),21)="",Y160+2,(IF(INDEX(Cables!$A$1:$U$200,MATCH(UPPER(E160),Cables!$B$1:$B$200,0),21)*0.5&lt;R160,"Transit trop important",IF(INDEX(Cables!$A$1:$U$200,MATCH(UPPER(E160),Cables!$B$1:$B$200,0),21)*0.25&gt;R160,Y160+2,Y160+4))))))</f>
        <v/>
      </c>
      <c r="AB160" s="19" t="e">
        <f>INDEX(Cables!$A$1:$N$200,MATCH(UPPER(E160),Cables!$B$1:$B$200,0),14)</f>
        <v>#N/A</v>
      </c>
      <c r="AC160" s="8" t="e">
        <f t="shared" si="26"/>
        <v>#VALUE!</v>
      </c>
      <c r="AD160" s="8" t="str">
        <f t="shared" si="27"/>
        <v/>
      </c>
      <c r="AE160" s="154">
        <f t="shared" si="28"/>
        <v>2</v>
      </c>
      <c r="AF160" s="8" t="str">
        <f t="shared" si="29"/>
        <v/>
      </c>
      <c r="AG160" s="8">
        <v>5.6699999999999998E-8</v>
      </c>
      <c r="AH160" s="20" t="str">
        <f>IF(ISNUMBER(INDEX(Cables!$A$1:$N$200,MATCH(UPPER(E160),Cables!$B$1:$B$200,0),5)/1000)=FALSE,"",INDEX(Cables!$A$1:$N$200,MATCH(UPPER(E160),Cables!$B$1:$B$200,0),5)/1000)</f>
        <v/>
      </c>
      <c r="AI160" s="20" t="e">
        <f>INDEX(Cables!$A$1:$N$200,MATCH(UPPER(E160),Cables!$B$1:$B$200,0),7)/1000</f>
        <v>#N/A</v>
      </c>
      <c r="AK160" s="8">
        <f t="shared" si="30"/>
        <v>273.16000000000003</v>
      </c>
      <c r="AL160" s="8"/>
      <c r="AM160" s="21" t="e">
        <f t="shared" si="23"/>
        <v>#VALUE!</v>
      </c>
      <c r="AN160" s="20" t="e">
        <f t="shared" si="31"/>
        <v>#N/A</v>
      </c>
      <c r="AO160" s="21" t="e">
        <f t="shared" si="32"/>
        <v>#VALUE!</v>
      </c>
    </row>
    <row r="161" spans="1:41" x14ac:dyDescent="0.2">
      <c r="A161" s="34"/>
      <c r="B161" s="37"/>
      <c r="C161" s="33"/>
      <c r="D161" s="34"/>
      <c r="E161" s="45"/>
      <c r="F161" s="35"/>
      <c r="G161" s="44"/>
      <c r="H161" s="37"/>
      <c r="I161" s="46"/>
      <c r="J161" s="31"/>
      <c r="K161" s="31"/>
      <c r="L161" s="31"/>
      <c r="M161" s="38"/>
      <c r="N161" s="145" t="str">
        <f t="shared" si="24"/>
        <v/>
      </c>
      <c r="O161" s="81"/>
      <c r="P161" s="41"/>
      <c r="Q161" s="41"/>
      <c r="R161" s="43" t="str">
        <f t="shared" si="25"/>
        <v/>
      </c>
      <c r="S161" s="31"/>
      <c r="T161" s="38"/>
      <c r="U161" s="41"/>
      <c r="V161" s="38"/>
      <c r="W161" s="38"/>
      <c r="Y161" s="146" t="str">
        <f t="shared" si="22"/>
        <v/>
      </c>
      <c r="Z161" s="146" t="str">
        <f>IF(Y161="","",(IF(INDEX(Cables!$A$1:$U$200,MATCH(UPPER(E161),Cables!$B$1:$B$200,0),21)="",Y161-2,(IF(INDEX(Cables!$A$1:$U$200,MATCH(UPPER(E161),Cables!$B$1:$B$200,0),21)*0.5&lt;R161,"Transit trop important",IF(INDEX(Cables!$A$1:$U$200,MATCH(UPPER(E161),Cables!$B$1:$B$200,0),21)*0.25&gt;R161,Y161-2,Y161-4))))))</f>
        <v/>
      </c>
      <c r="AA161" s="146" t="str">
        <f>IF(Y161="","",(IF(INDEX(Cables!$A$1:$U$200,MATCH(UPPER(E161),Cables!$B$1:$B$200,0),21)="",Y161+2,(IF(INDEX(Cables!$A$1:$U$200,MATCH(UPPER(E161),Cables!$B$1:$B$200,0),21)*0.5&lt;R161,"Transit trop important",IF(INDEX(Cables!$A$1:$U$200,MATCH(UPPER(E161),Cables!$B$1:$B$200,0),21)*0.25&gt;R161,Y161+2,Y161+4))))))</f>
        <v/>
      </c>
      <c r="AB161" s="19" t="e">
        <f>INDEX(Cables!$A$1:$N$200,MATCH(UPPER(E161),Cables!$B$1:$B$200,0),14)</f>
        <v>#N/A</v>
      </c>
      <c r="AC161" s="8" t="e">
        <f t="shared" si="26"/>
        <v>#VALUE!</v>
      </c>
      <c r="AD161" s="8" t="str">
        <f t="shared" si="27"/>
        <v/>
      </c>
      <c r="AE161" s="154">
        <f t="shared" si="28"/>
        <v>2</v>
      </c>
      <c r="AF161" s="8" t="str">
        <f t="shared" si="29"/>
        <v/>
      </c>
      <c r="AG161" s="8">
        <v>5.6699999999999998E-8</v>
      </c>
      <c r="AH161" s="20" t="str">
        <f>IF(ISNUMBER(INDEX(Cables!$A$1:$N$200,MATCH(UPPER(E161),Cables!$B$1:$B$200,0),5)/1000)=FALSE,"",INDEX(Cables!$A$1:$N$200,MATCH(UPPER(E161),Cables!$B$1:$B$200,0),5)/1000)</f>
        <v/>
      </c>
      <c r="AI161" s="20" t="e">
        <f>INDEX(Cables!$A$1:$N$200,MATCH(UPPER(E161),Cables!$B$1:$B$200,0),7)/1000</f>
        <v>#N/A</v>
      </c>
      <c r="AK161" s="8">
        <f t="shared" si="30"/>
        <v>273.16000000000003</v>
      </c>
      <c r="AL161" s="8"/>
      <c r="AM161" s="21" t="e">
        <f t="shared" si="23"/>
        <v>#VALUE!</v>
      </c>
      <c r="AN161" s="20" t="e">
        <f t="shared" si="31"/>
        <v>#N/A</v>
      </c>
      <c r="AO161" s="21" t="e">
        <f t="shared" si="32"/>
        <v>#VALUE!</v>
      </c>
    </row>
    <row r="162" spans="1:41" x14ac:dyDescent="0.2">
      <c r="A162" s="34"/>
      <c r="B162" s="37"/>
      <c r="C162" s="33"/>
      <c r="D162" s="34"/>
      <c r="E162" s="45"/>
      <c r="F162" s="35"/>
      <c r="G162" s="44"/>
      <c r="H162" s="37"/>
      <c r="I162" s="46"/>
      <c r="J162" s="31"/>
      <c r="K162" s="31"/>
      <c r="L162" s="31"/>
      <c r="M162" s="38"/>
      <c r="N162" s="145" t="str">
        <f t="shared" si="24"/>
        <v/>
      </c>
      <c r="O162" s="81"/>
      <c r="P162" s="41"/>
      <c r="Q162" s="41"/>
      <c r="R162" s="43" t="str">
        <f t="shared" si="25"/>
        <v/>
      </c>
      <c r="S162" s="31"/>
      <c r="T162" s="38"/>
      <c r="U162" s="41"/>
      <c r="V162" s="38"/>
      <c r="W162" s="38"/>
      <c r="Y162" s="146" t="str">
        <f t="shared" si="22"/>
        <v/>
      </c>
      <c r="Z162" s="146" t="str">
        <f>IF(Y162="","",(IF(INDEX(Cables!$A$1:$U$200,MATCH(UPPER(E162),Cables!$B$1:$B$200,0),21)="",Y162-2,(IF(INDEX(Cables!$A$1:$U$200,MATCH(UPPER(E162),Cables!$B$1:$B$200,0),21)*0.5&lt;R162,"Transit trop important",IF(INDEX(Cables!$A$1:$U$200,MATCH(UPPER(E162),Cables!$B$1:$B$200,0),21)*0.25&gt;R162,Y162-2,Y162-4))))))</f>
        <v/>
      </c>
      <c r="AA162" s="146" t="str">
        <f>IF(Y162="","",(IF(INDEX(Cables!$A$1:$U$200,MATCH(UPPER(E162),Cables!$B$1:$B$200,0),21)="",Y162+2,(IF(INDEX(Cables!$A$1:$U$200,MATCH(UPPER(E162),Cables!$B$1:$B$200,0),21)*0.5&lt;R162,"Transit trop important",IF(INDEX(Cables!$A$1:$U$200,MATCH(UPPER(E162),Cables!$B$1:$B$200,0),21)*0.25&gt;R162,Y162+2,Y162+4))))))</f>
        <v/>
      </c>
      <c r="AB162" s="19" t="e">
        <f>INDEX(Cables!$A$1:$N$200,MATCH(UPPER(E162),Cables!$B$1:$B$200,0),14)</f>
        <v>#N/A</v>
      </c>
      <c r="AC162" s="8" t="e">
        <f t="shared" si="26"/>
        <v>#VALUE!</v>
      </c>
      <c r="AD162" s="8" t="str">
        <f t="shared" si="27"/>
        <v/>
      </c>
      <c r="AE162" s="154">
        <f t="shared" si="28"/>
        <v>2</v>
      </c>
      <c r="AF162" s="8" t="str">
        <f t="shared" si="29"/>
        <v/>
      </c>
      <c r="AG162" s="8">
        <v>5.6699999999999998E-8</v>
      </c>
      <c r="AH162" s="20" t="str">
        <f>IF(ISNUMBER(INDEX(Cables!$A$1:$N$200,MATCH(UPPER(E162),Cables!$B$1:$B$200,0),5)/1000)=FALSE,"",INDEX(Cables!$A$1:$N$200,MATCH(UPPER(E162),Cables!$B$1:$B$200,0),5)/1000)</f>
        <v/>
      </c>
      <c r="AI162" s="20" t="e">
        <f>INDEX(Cables!$A$1:$N$200,MATCH(UPPER(E162),Cables!$B$1:$B$200,0),7)/1000</f>
        <v>#N/A</v>
      </c>
      <c r="AK162" s="8">
        <f t="shared" si="30"/>
        <v>273.16000000000003</v>
      </c>
      <c r="AL162" s="8"/>
      <c r="AM162" s="21" t="e">
        <f t="shared" si="23"/>
        <v>#VALUE!</v>
      </c>
      <c r="AN162" s="20" t="e">
        <f t="shared" si="31"/>
        <v>#N/A</v>
      </c>
      <c r="AO162" s="21" t="e">
        <f t="shared" si="32"/>
        <v>#VALUE!</v>
      </c>
    </row>
    <row r="163" spans="1:41" x14ac:dyDescent="0.2">
      <c r="A163" s="34"/>
      <c r="B163" s="37"/>
      <c r="C163" s="33"/>
      <c r="D163" s="34"/>
      <c r="E163" s="45"/>
      <c r="F163" s="35"/>
      <c r="G163" s="44"/>
      <c r="H163" s="37"/>
      <c r="I163" s="46"/>
      <c r="J163" s="31"/>
      <c r="K163" s="31"/>
      <c r="L163" s="31"/>
      <c r="M163" s="38"/>
      <c r="N163" s="145" t="str">
        <f t="shared" si="24"/>
        <v/>
      </c>
      <c r="O163" s="81"/>
      <c r="P163" s="41"/>
      <c r="Q163" s="41"/>
      <c r="R163" s="43" t="str">
        <f t="shared" si="25"/>
        <v/>
      </c>
      <c r="S163" s="31"/>
      <c r="T163" s="38"/>
      <c r="U163" s="41"/>
      <c r="V163" s="38"/>
      <c r="W163" s="38"/>
      <c r="Y163" s="146" t="str">
        <f t="shared" si="22"/>
        <v/>
      </c>
      <c r="Z163" s="146" t="str">
        <f>IF(Y163="","",(IF(INDEX(Cables!$A$1:$U$200,MATCH(UPPER(E163),Cables!$B$1:$B$200,0),21)="",Y163-2,(IF(INDEX(Cables!$A$1:$U$200,MATCH(UPPER(E163),Cables!$B$1:$B$200,0),21)*0.5&lt;R163,"Transit trop important",IF(INDEX(Cables!$A$1:$U$200,MATCH(UPPER(E163),Cables!$B$1:$B$200,0),21)*0.25&gt;R163,Y163-2,Y163-4))))))</f>
        <v/>
      </c>
      <c r="AA163" s="146" t="str">
        <f>IF(Y163="","",(IF(INDEX(Cables!$A$1:$U$200,MATCH(UPPER(E163),Cables!$B$1:$B$200,0),21)="",Y163+2,(IF(INDEX(Cables!$A$1:$U$200,MATCH(UPPER(E163),Cables!$B$1:$B$200,0),21)*0.5&lt;R163,"Transit trop important",IF(INDEX(Cables!$A$1:$U$200,MATCH(UPPER(E163),Cables!$B$1:$B$200,0),21)*0.25&gt;R163,Y163+2,Y163+4))))))</f>
        <v/>
      </c>
      <c r="AB163" s="19" t="e">
        <f>INDEX(Cables!$A$1:$N$200,MATCH(UPPER(E163),Cables!$B$1:$B$200,0),14)</f>
        <v>#N/A</v>
      </c>
      <c r="AC163" s="8" t="e">
        <f t="shared" si="26"/>
        <v>#VALUE!</v>
      </c>
      <c r="AD163" s="8" t="str">
        <f t="shared" si="27"/>
        <v/>
      </c>
      <c r="AE163" s="154">
        <f t="shared" si="28"/>
        <v>2</v>
      </c>
      <c r="AF163" s="8" t="str">
        <f t="shared" si="29"/>
        <v/>
      </c>
      <c r="AG163" s="8">
        <v>5.6699999999999998E-8</v>
      </c>
      <c r="AH163" s="20" t="str">
        <f>IF(ISNUMBER(INDEX(Cables!$A$1:$N$200,MATCH(UPPER(E163),Cables!$B$1:$B$200,0),5)/1000)=FALSE,"",INDEX(Cables!$A$1:$N$200,MATCH(UPPER(E163),Cables!$B$1:$B$200,0),5)/1000)</f>
        <v/>
      </c>
      <c r="AI163" s="20" t="e">
        <f>INDEX(Cables!$A$1:$N$200,MATCH(UPPER(E163),Cables!$B$1:$B$200,0),7)/1000</f>
        <v>#N/A</v>
      </c>
      <c r="AK163" s="8">
        <f t="shared" si="30"/>
        <v>273.16000000000003</v>
      </c>
      <c r="AL163" s="8"/>
      <c r="AM163" s="21" t="e">
        <f t="shared" si="23"/>
        <v>#VALUE!</v>
      </c>
      <c r="AN163" s="20" t="e">
        <f t="shared" si="31"/>
        <v>#N/A</v>
      </c>
      <c r="AO163" s="21" t="e">
        <f t="shared" si="32"/>
        <v>#VALUE!</v>
      </c>
    </row>
    <row r="164" spans="1:41" x14ac:dyDescent="0.2">
      <c r="A164" s="34"/>
      <c r="B164" s="37"/>
      <c r="C164" s="33"/>
      <c r="D164" s="34"/>
      <c r="E164" s="45"/>
      <c r="F164" s="35"/>
      <c r="G164" s="44"/>
      <c r="H164" s="37"/>
      <c r="I164" s="46"/>
      <c r="J164" s="31"/>
      <c r="K164" s="31"/>
      <c r="L164" s="31"/>
      <c r="M164" s="38"/>
      <c r="N164" s="145" t="str">
        <f t="shared" si="24"/>
        <v/>
      </c>
      <c r="O164" s="81"/>
      <c r="P164" s="41"/>
      <c r="Q164" s="41"/>
      <c r="R164" s="43" t="str">
        <f t="shared" si="25"/>
        <v/>
      </c>
      <c r="S164" s="31"/>
      <c r="T164" s="38"/>
      <c r="U164" s="41"/>
      <c r="V164" s="38"/>
      <c r="W164" s="38"/>
      <c r="Y164" s="146" t="str">
        <f t="shared" si="22"/>
        <v/>
      </c>
      <c r="Z164" s="146" t="str">
        <f>IF(Y164="","",(IF(INDEX(Cables!$A$1:$U$200,MATCH(UPPER(E164),Cables!$B$1:$B$200,0),21)="",Y164-2,(IF(INDEX(Cables!$A$1:$U$200,MATCH(UPPER(E164),Cables!$B$1:$B$200,0),21)*0.5&lt;R164,"Transit trop important",IF(INDEX(Cables!$A$1:$U$200,MATCH(UPPER(E164),Cables!$B$1:$B$200,0),21)*0.25&gt;R164,Y164-2,Y164-4))))))</f>
        <v/>
      </c>
      <c r="AA164" s="146" t="str">
        <f>IF(Y164="","",(IF(INDEX(Cables!$A$1:$U$200,MATCH(UPPER(E164),Cables!$B$1:$B$200,0),21)="",Y164+2,(IF(INDEX(Cables!$A$1:$U$200,MATCH(UPPER(E164),Cables!$B$1:$B$200,0),21)*0.5&lt;R164,"Transit trop important",IF(INDEX(Cables!$A$1:$U$200,MATCH(UPPER(E164),Cables!$B$1:$B$200,0),21)*0.25&gt;R164,Y164+2,Y164+4))))))</f>
        <v/>
      </c>
      <c r="AB164" s="19" t="e">
        <f>INDEX(Cables!$A$1:$N$200,MATCH(UPPER(E164),Cables!$B$1:$B$200,0),14)</f>
        <v>#N/A</v>
      </c>
      <c r="AC164" s="8" t="e">
        <f t="shared" si="26"/>
        <v>#VALUE!</v>
      </c>
      <c r="AD164" s="8" t="str">
        <f t="shared" si="27"/>
        <v/>
      </c>
      <c r="AE164" s="154">
        <f t="shared" si="28"/>
        <v>2</v>
      </c>
      <c r="AF164" s="8" t="str">
        <f t="shared" si="29"/>
        <v/>
      </c>
      <c r="AG164" s="8">
        <v>5.6699999999999998E-8</v>
      </c>
      <c r="AH164" s="20" t="str">
        <f>IF(ISNUMBER(INDEX(Cables!$A$1:$N$200,MATCH(UPPER(E164),Cables!$B$1:$B$200,0),5)/1000)=FALSE,"",INDEX(Cables!$A$1:$N$200,MATCH(UPPER(E164),Cables!$B$1:$B$200,0),5)/1000)</f>
        <v/>
      </c>
      <c r="AI164" s="20" t="e">
        <f>INDEX(Cables!$A$1:$N$200,MATCH(UPPER(E164),Cables!$B$1:$B$200,0),7)/1000</f>
        <v>#N/A</v>
      </c>
      <c r="AK164" s="8">
        <f t="shared" si="30"/>
        <v>273.16000000000003</v>
      </c>
      <c r="AL164" s="8"/>
      <c r="AM164" s="21" t="e">
        <f t="shared" si="23"/>
        <v>#VALUE!</v>
      </c>
      <c r="AN164" s="20" t="e">
        <f t="shared" si="31"/>
        <v>#N/A</v>
      </c>
      <c r="AO164" s="21" t="e">
        <f t="shared" si="32"/>
        <v>#VALUE!</v>
      </c>
    </row>
    <row r="165" spans="1:41" x14ac:dyDescent="0.2">
      <c r="A165" s="34"/>
      <c r="B165" s="37"/>
      <c r="C165" s="33"/>
      <c r="D165" s="34"/>
      <c r="E165" s="45"/>
      <c r="F165" s="35"/>
      <c r="G165" s="44"/>
      <c r="H165" s="37"/>
      <c r="I165" s="46"/>
      <c r="J165" s="31"/>
      <c r="K165" s="31"/>
      <c r="L165" s="31"/>
      <c r="M165" s="38"/>
      <c r="N165" s="145" t="str">
        <f t="shared" si="24"/>
        <v/>
      </c>
      <c r="O165" s="81"/>
      <c r="P165" s="41"/>
      <c r="Q165" s="41"/>
      <c r="R165" s="43" t="str">
        <f t="shared" si="25"/>
        <v/>
      </c>
      <c r="S165" s="31"/>
      <c r="T165" s="38"/>
      <c r="U165" s="41"/>
      <c r="V165" s="38"/>
      <c r="W165" s="38"/>
      <c r="Y165" s="146" t="str">
        <f t="shared" si="22"/>
        <v/>
      </c>
      <c r="Z165" s="146" t="str">
        <f>IF(Y165="","",(IF(INDEX(Cables!$A$1:$U$200,MATCH(UPPER(E165),Cables!$B$1:$B$200,0),21)="",Y165-2,(IF(INDEX(Cables!$A$1:$U$200,MATCH(UPPER(E165),Cables!$B$1:$B$200,0),21)*0.5&lt;R165,"Transit trop important",IF(INDEX(Cables!$A$1:$U$200,MATCH(UPPER(E165),Cables!$B$1:$B$200,0),21)*0.25&gt;R165,Y165-2,Y165-4))))))</f>
        <v/>
      </c>
      <c r="AA165" s="146" t="str">
        <f>IF(Y165="","",(IF(INDEX(Cables!$A$1:$U$200,MATCH(UPPER(E165),Cables!$B$1:$B$200,0),21)="",Y165+2,(IF(INDEX(Cables!$A$1:$U$200,MATCH(UPPER(E165),Cables!$B$1:$B$200,0),21)*0.5&lt;R165,"Transit trop important",IF(INDEX(Cables!$A$1:$U$200,MATCH(UPPER(E165),Cables!$B$1:$B$200,0),21)*0.25&gt;R165,Y165+2,Y165+4))))))</f>
        <v/>
      </c>
      <c r="AB165" s="19" t="e">
        <f>INDEX(Cables!$A$1:$N$200,MATCH(UPPER(E165),Cables!$B$1:$B$200,0),14)</f>
        <v>#N/A</v>
      </c>
      <c r="AC165" s="8" t="e">
        <f t="shared" si="26"/>
        <v>#VALUE!</v>
      </c>
      <c r="AD165" s="8" t="str">
        <f t="shared" si="27"/>
        <v/>
      </c>
      <c r="AE165" s="154">
        <f t="shared" si="28"/>
        <v>2</v>
      </c>
      <c r="AF165" s="8" t="str">
        <f t="shared" si="29"/>
        <v/>
      </c>
      <c r="AG165" s="8">
        <v>5.6699999999999998E-8</v>
      </c>
      <c r="AH165" s="20" t="str">
        <f>IF(ISNUMBER(INDEX(Cables!$A$1:$N$200,MATCH(UPPER(E165),Cables!$B$1:$B$200,0),5)/1000)=FALSE,"",INDEX(Cables!$A$1:$N$200,MATCH(UPPER(E165),Cables!$B$1:$B$200,0),5)/1000)</f>
        <v/>
      </c>
      <c r="AI165" s="20" t="e">
        <f>INDEX(Cables!$A$1:$N$200,MATCH(UPPER(E165),Cables!$B$1:$B$200,0),7)/1000</f>
        <v>#N/A</v>
      </c>
      <c r="AK165" s="8">
        <f t="shared" si="30"/>
        <v>273.16000000000003</v>
      </c>
      <c r="AL165" s="8"/>
      <c r="AM165" s="21" t="e">
        <f t="shared" si="23"/>
        <v>#VALUE!</v>
      </c>
      <c r="AN165" s="20" t="e">
        <f t="shared" si="31"/>
        <v>#N/A</v>
      </c>
      <c r="AO165" s="21" t="e">
        <f t="shared" si="32"/>
        <v>#VALUE!</v>
      </c>
    </row>
    <row r="166" spans="1:41" x14ac:dyDescent="0.2">
      <c r="A166" s="34"/>
      <c r="B166" s="37"/>
      <c r="C166" s="33"/>
      <c r="D166" s="34"/>
      <c r="E166" s="45"/>
      <c r="F166" s="35"/>
      <c r="G166" s="44"/>
      <c r="H166" s="37"/>
      <c r="I166" s="46"/>
      <c r="J166" s="31"/>
      <c r="K166" s="31"/>
      <c r="L166" s="31"/>
      <c r="M166" s="38"/>
      <c r="N166" s="145" t="str">
        <f t="shared" si="24"/>
        <v/>
      </c>
      <c r="O166" s="81"/>
      <c r="P166" s="41"/>
      <c r="Q166" s="41"/>
      <c r="R166" s="43" t="str">
        <f t="shared" si="25"/>
        <v/>
      </c>
      <c r="S166" s="31"/>
      <c r="T166" s="38"/>
      <c r="U166" s="41"/>
      <c r="V166" s="38"/>
      <c r="W166" s="38"/>
      <c r="Y166" s="146" t="str">
        <f t="shared" si="22"/>
        <v/>
      </c>
      <c r="Z166" s="146" t="str">
        <f>IF(Y166="","",(IF(INDEX(Cables!$A$1:$U$200,MATCH(UPPER(E166),Cables!$B$1:$B$200,0),21)="",Y166-2,(IF(INDEX(Cables!$A$1:$U$200,MATCH(UPPER(E166),Cables!$B$1:$B$200,0),21)*0.5&lt;R166,"Transit trop important",IF(INDEX(Cables!$A$1:$U$200,MATCH(UPPER(E166),Cables!$B$1:$B$200,0),21)*0.25&gt;R166,Y166-2,Y166-4))))))</f>
        <v/>
      </c>
      <c r="AA166" s="146" t="str">
        <f>IF(Y166="","",(IF(INDEX(Cables!$A$1:$U$200,MATCH(UPPER(E166),Cables!$B$1:$B$200,0),21)="",Y166+2,(IF(INDEX(Cables!$A$1:$U$200,MATCH(UPPER(E166),Cables!$B$1:$B$200,0),21)*0.5&lt;R166,"Transit trop important",IF(INDEX(Cables!$A$1:$U$200,MATCH(UPPER(E166),Cables!$B$1:$B$200,0),21)*0.25&gt;R166,Y166+2,Y166+4))))))</f>
        <v/>
      </c>
      <c r="AB166" s="19" t="e">
        <f>INDEX(Cables!$A$1:$N$200,MATCH(UPPER(E166),Cables!$B$1:$B$200,0),14)</f>
        <v>#N/A</v>
      </c>
      <c r="AC166" s="8" t="e">
        <f t="shared" si="26"/>
        <v>#VALUE!</v>
      </c>
      <c r="AD166" s="8" t="str">
        <f t="shared" si="27"/>
        <v/>
      </c>
      <c r="AE166" s="154">
        <f t="shared" si="28"/>
        <v>2</v>
      </c>
      <c r="AF166" s="8" t="str">
        <f t="shared" si="29"/>
        <v/>
      </c>
      <c r="AG166" s="8">
        <v>5.6699999999999998E-8</v>
      </c>
      <c r="AH166" s="20" t="str">
        <f>IF(ISNUMBER(INDEX(Cables!$A$1:$N$200,MATCH(UPPER(E166),Cables!$B$1:$B$200,0),5)/1000)=FALSE,"",INDEX(Cables!$A$1:$N$200,MATCH(UPPER(E166),Cables!$B$1:$B$200,0),5)/1000)</f>
        <v/>
      </c>
      <c r="AI166" s="20" t="e">
        <f>INDEX(Cables!$A$1:$N$200,MATCH(UPPER(E166),Cables!$B$1:$B$200,0),7)/1000</f>
        <v>#N/A</v>
      </c>
      <c r="AK166" s="8">
        <f t="shared" si="30"/>
        <v>273.16000000000003</v>
      </c>
      <c r="AL166" s="8"/>
      <c r="AM166" s="21" t="e">
        <f t="shared" si="23"/>
        <v>#VALUE!</v>
      </c>
      <c r="AN166" s="20" t="e">
        <f t="shared" si="31"/>
        <v>#N/A</v>
      </c>
      <c r="AO166" s="21" t="e">
        <f t="shared" si="32"/>
        <v>#VALUE!</v>
      </c>
    </row>
    <row r="167" spans="1:41" x14ac:dyDescent="0.2">
      <c r="A167" s="34"/>
      <c r="B167" s="37"/>
      <c r="C167" s="33"/>
      <c r="D167" s="34"/>
      <c r="E167" s="45"/>
      <c r="F167" s="35"/>
      <c r="G167" s="44"/>
      <c r="H167" s="37"/>
      <c r="I167" s="46"/>
      <c r="J167" s="31"/>
      <c r="K167" s="31"/>
      <c r="L167" s="31"/>
      <c r="M167" s="38"/>
      <c r="N167" s="145" t="str">
        <f t="shared" si="24"/>
        <v/>
      </c>
      <c r="O167" s="81"/>
      <c r="P167" s="41"/>
      <c r="Q167" s="41"/>
      <c r="R167" s="43" t="str">
        <f t="shared" si="25"/>
        <v/>
      </c>
      <c r="S167" s="31"/>
      <c r="T167" s="38"/>
      <c r="U167" s="41"/>
      <c r="V167" s="38"/>
      <c r="W167" s="38"/>
      <c r="Y167" s="146" t="str">
        <f t="shared" si="22"/>
        <v/>
      </c>
      <c r="Z167" s="146" t="str">
        <f>IF(Y167="","",(IF(INDEX(Cables!$A$1:$U$200,MATCH(UPPER(E167),Cables!$B$1:$B$200,0),21)="",Y167-2,(IF(INDEX(Cables!$A$1:$U$200,MATCH(UPPER(E167),Cables!$B$1:$B$200,0),21)*0.5&lt;R167,"Transit trop important",IF(INDEX(Cables!$A$1:$U$200,MATCH(UPPER(E167),Cables!$B$1:$B$200,0),21)*0.25&gt;R167,Y167-2,Y167-4))))))</f>
        <v/>
      </c>
      <c r="AA167" s="146" t="str">
        <f>IF(Y167="","",(IF(INDEX(Cables!$A$1:$U$200,MATCH(UPPER(E167),Cables!$B$1:$B$200,0),21)="",Y167+2,(IF(INDEX(Cables!$A$1:$U$200,MATCH(UPPER(E167),Cables!$B$1:$B$200,0),21)*0.5&lt;R167,"Transit trop important",IF(INDEX(Cables!$A$1:$U$200,MATCH(UPPER(E167),Cables!$B$1:$B$200,0),21)*0.25&gt;R167,Y167+2,Y167+4))))))</f>
        <v/>
      </c>
      <c r="AB167" s="19" t="e">
        <f>INDEX(Cables!$A$1:$N$200,MATCH(UPPER(E167),Cables!$B$1:$B$200,0),14)</f>
        <v>#N/A</v>
      </c>
      <c r="AC167" s="8" t="e">
        <f t="shared" si="26"/>
        <v>#VALUE!</v>
      </c>
      <c r="AD167" s="8" t="str">
        <f t="shared" si="27"/>
        <v/>
      </c>
      <c r="AE167" s="154">
        <f t="shared" si="28"/>
        <v>2</v>
      </c>
      <c r="AF167" s="8" t="str">
        <f t="shared" si="29"/>
        <v/>
      </c>
      <c r="AG167" s="8">
        <v>5.6699999999999998E-8</v>
      </c>
      <c r="AH167" s="20" t="str">
        <f>IF(ISNUMBER(INDEX(Cables!$A$1:$N$200,MATCH(UPPER(E167),Cables!$B$1:$B$200,0),5)/1000)=FALSE,"",INDEX(Cables!$A$1:$N$200,MATCH(UPPER(E167),Cables!$B$1:$B$200,0),5)/1000)</f>
        <v/>
      </c>
      <c r="AI167" s="20" t="e">
        <f>INDEX(Cables!$A$1:$N$200,MATCH(UPPER(E167),Cables!$B$1:$B$200,0),7)/1000</f>
        <v>#N/A</v>
      </c>
      <c r="AK167" s="8">
        <f t="shared" si="30"/>
        <v>273.16000000000003</v>
      </c>
      <c r="AL167" s="8"/>
      <c r="AM167" s="21" t="e">
        <f t="shared" si="23"/>
        <v>#VALUE!</v>
      </c>
      <c r="AN167" s="20" t="e">
        <f t="shared" si="31"/>
        <v>#N/A</v>
      </c>
      <c r="AO167" s="21" t="e">
        <f t="shared" si="32"/>
        <v>#VALUE!</v>
      </c>
    </row>
    <row r="168" spans="1:41" x14ac:dyDescent="0.2">
      <c r="A168" s="34"/>
      <c r="B168" s="37"/>
      <c r="C168" s="33"/>
      <c r="D168" s="34"/>
      <c r="E168" s="45"/>
      <c r="F168" s="35"/>
      <c r="G168" s="44"/>
      <c r="H168" s="37"/>
      <c r="I168" s="46"/>
      <c r="J168" s="31"/>
      <c r="K168" s="31"/>
      <c r="L168" s="31"/>
      <c r="M168" s="38"/>
      <c r="N168" s="145" t="str">
        <f t="shared" si="24"/>
        <v/>
      </c>
      <c r="O168" s="81"/>
      <c r="P168" s="41"/>
      <c r="Q168" s="41"/>
      <c r="R168" s="43" t="str">
        <f t="shared" si="25"/>
        <v/>
      </c>
      <c r="S168" s="31"/>
      <c r="T168" s="38"/>
      <c r="U168" s="41"/>
      <c r="V168" s="38"/>
      <c r="W168" s="38"/>
      <c r="Y168" s="146" t="str">
        <f t="shared" si="22"/>
        <v/>
      </c>
      <c r="Z168" s="146" t="str">
        <f>IF(Y168="","",(IF(INDEX(Cables!$A$1:$U$200,MATCH(UPPER(E168),Cables!$B$1:$B$200,0),21)="",Y168-2,(IF(INDEX(Cables!$A$1:$U$200,MATCH(UPPER(E168),Cables!$B$1:$B$200,0),21)*0.5&lt;R168,"Transit trop important",IF(INDEX(Cables!$A$1:$U$200,MATCH(UPPER(E168),Cables!$B$1:$B$200,0),21)*0.25&gt;R168,Y168-2,Y168-4))))))</f>
        <v/>
      </c>
      <c r="AA168" s="146" t="str">
        <f>IF(Y168="","",(IF(INDEX(Cables!$A$1:$U$200,MATCH(UPPER(E168),Cables!$B$1:$B$200,0),21)="",Y168+2,(IF(INDEX(Cables!$A$1:$U$200,MATCH(UPPER(E168),Cables!$B$1:$B$200,0),21)*0.5&lt;R168,"Transit trop important",IF(INDEX(Cables!$A$1:$U$200,MATCH(UPPER(E168),Cables!$B$1:$B$200,0),21)*0.25&gt;R168,Y168+2,Y168+4))))))</f>
        <v/>
      </c>
      <c r="AB168" s="19" t="e">
        <f>INDEX(Cables!$A$1:$N$200,MATCH(UPPER(E168),Cables!$B$1:$B$200,0),14)</f>
        <v>#N/A</v>
      </c>
      <c r="AC168" s="8" t="e">
        <f t="shared" si="26"/>
        <v>#VALUE!</v>
      </c>
      <c r="AD168" s="8" t="str">
        <f t="shared" si="27"/>
        <v/>
      </c>
      <c r="AE168" s="154">
        <f t="shared" si="28"/>
        <v>2</v>
      </c>
      <c r="AF168" s="8" t="str">
        <f t="shared" si="29"/>
        <v/>
      </c>
      <c r="AG168" s="8">
        <v>5.6699999999999998E-8</v>
      </c>
      <c r="AH168" s="20" t="str">
        <f>IF(ISNUMBER(INDEX(Cables!$A$1:$N$200,MATCH(UPPER(E168),Cables!$B$1:$B$200,0),5)/1000)=FALSE,"",INDEX(Cables!$A$1:$N$200,MATCH(UPPER(E168),Cables!$B$1:$B$200,0),5)/1000)</f>
        <v/>
      </c>
      <c r="AI168" s="20" t="e">
        <f>INDEX(Cables!$A$1:$N$200,MATCH(UPPER(E168),Cables!$B$1:$B$200,0),7)/1000</f>
        <v>#N/A</v>
      </c>
      <c r="AK168" s="8">
        <f t="shared" si="30"/>
        <v>273.16000000000003</v>
      </c>
      <c r="AL168" s="8"/>
      <c r="AM168" s="21" t="e">
        <f t="shared" si="23"/>
        <v>#VALUE!</v>
      </c>
      <c r="AN168" s="20" t="e">
        <f t="shared" si="31"/>
        <v>#N/A</v>
      </c>
      <c r="AO168" s="21" t="e">
        <f t="shared" si="32"/>
        <v>#VALUE!</v>
      </c>
    </row>
    <row r="169" spans="1:41" x14ac:dyDescent="0.2">
      <c r="A169" s="34"/>
      <c r="B169" s="37"/>
      <c r="C169" s="33"/>
      <c r="D169" s="34"/>
      <c r="E169" s="45"/>
      <c r="F169" s="35"/>
      <c r="G169" s="44"/>
      <c r="H169" s="37"/>
      <c r="I169" s="46"/>
      <c r="J169" s="31"/>
      <c r="K169" s="31"/>
      <c r="L169" s="31"/>
      <c r="M169" s="38"/>
      <c r="N169" s="145" t="str">
        <f t="shared" si="24"/>
        <v/>
      </c>
      <c r="O169" s="81"/>
      <c r="P169" s="41"/>
      <c r="Q169" s="41"/>
      <c r="R169" s="43" t="str">
        <f t="shared" si="25"/>
        <v/>
      </c>
      <c r="S169" s="31"/>
      <c r="T169" s="38"/>
      <c r="U169" s="41"/>
      <c r="V169" s="38"/>
      <c r="W169" s="38"/>
      <c r="Y169" s="146" t="str">
        <f t="shared" si="22"/>
        <v/>
      </c>
      <c r="Z169" s="146" t="str">
        <f>IF(Y169="","",(IF(INDEX(Cables!$A$1:$U$200,MATCH(UPPER(E169),Cables!$B$1:$B$200,0),21)="",Y169-2,(IF(INDEX(Cables!$A$1:$U$200,MATCH(UPPER(E169),Cables!$B$1:$B$200,0),21)*0.5&lt;R169,"Transit trop important",IF(INDEX(Cables!$A$1:$U$200,MATCH(UPPER(E169),Cables!$B$1:$B$200,0),21)*0.25&gt;R169,Y169-2,Y169-4))))))</f>
        <v/>
      </c>
      <c r="AA169" s="146" t="str">
        <f>IF(Y169="","",(IF(INDEX(Cables!$A$1:$U$200,MATCH(UPPER(E169),Cables!$B$1:$B$200,0),21)="",Y169+2,(IF(INDEX(Cables!$A$1:$U$200,MATCH(UPPER(E169),Cables!$B$1:$B$200,0),21)*0.5&lt;R169,"Transit trop important",IF(INDEX(Cables!$A$1:$U$200,MATCH(UPPER(E169),Cables!$B$1:$B$200,0),21)*0.25&gt;R169,Y169+2,Y169+4))))))</f>
        <v/>
      </c>
      <c r="AB169" s="19" t="e">
        <f>INDEX(Cables!$A$1:$N$200,MATCH(UPPER(E169),Cables!$B$1:$B$200,0),14)</f>
        <v>#N/A</v>
      </c>
      <c r="AC169" s="8" t="e">
        <f t="shared" si="26"/>
        <v>#VALUE!</v>
      </c>
      <c r="AD169" s="8" t="str">
        <f t="shared" si="27"/>
        <v/>
      </c>
      <c r="AE169" s="154">
        <f t="shared" si="28"/>
        <v>2</v>
      </c>
      <c r="AF169" s="8" t="str">
        <f t="shared" si="29"/>
        <v/>
      </c>
      <c r="AG169" s="8">
        <v>5.6699999999999998E-8</v>
      </c>
      <c r="AH169" s="20" t="str">
        <f>IF(ISNUMBER(INDEX(Cables!$A$1:$N$200,MATCH(UPPER(E169),Cables!$B$1:$B$200,0),5)/1000)=FALSE,"",INDEX(Cables!$A$1:$N$200,MATCH(UPPER(E169),Cables!$B$1:$B$200,0),5)/1000)</f>
        <v/>
      </c>
      <c r="AI169" s="20" t="e">
        <f>INDEX(Cables!$A$1:$N$200,MATCH(UPPER(E169),Cables!$B$1:$B$200,0),7)/1000</f>
        <v>#N/A</v>
      </c>
      <c r="AK169" s="8">
        <f t="shared" si="30"/>
        <v>273.16000000000003</v>
      </c>
      <c r="AL169" s="8"/>
      <c r="AM169" s="21" t="e">
        <f t="shared" si="23"/>
        <v>#VALUE!</v>
      </c>
      <c r="AN169" s="20" t="e">
        <f t="shared" si="31"/>
        <v>#N/A</v>
      </c>
      <c r="AO169" s="21" t="e">
        <f t="shared" si="32"/>
        <v>#VALUE!</v>
      </c>
    </row>
    <row r="170" spans="1:41" x14ac:dyDescent="0.2">
      <c r="A170" s="34"/>
      <c r="B170" s="37"/>
      <c r="C170" s="33"/>
      <c r="D170" s="34"/>
      <c r="E170" s="45"/>
      <c r="F170" s="35"/>
      <c r="G170" s="44"/>
      <c r="H170" s="37"/>
      <c r="I170" s="46"/>
      <c r="J170" s="31"/>
      <c r="K170" s="31"/>
      <c r="L170" s="31"/>
      <c r="M170" s="38"/>
      <c r="N170" s="145" t="str">
        <f t="shared" si="24"/>
        <v/>
      </c>
      <c r="O170" s="81"/>
      <c r="P170" s="41"/>
      <c r="Q170" s="41"/>
      <c r="R170" s="43" t="str">
        <f t="shared" si="25"/>
        <v/>
      </c>
      <c r="S170" s="31"/>
      <c r="T170" s="38"/>
      <c r="U170" s="41"/>
      <c r="V170" s="38"/>
      <c r="W170" s="38"/>
      <c r="Y170" s="146" t="str">
        <f t="shared" si="22"/>
        <v/>
      </c>
      <c r="Z170" s="146" t="str">
        <f>IF(Y170="","",(IF(INDEX(Cables!$A$1:$U$200,MATCH(UPPER(E170),Cables!$B$1:$B$200,0),21)="",Y170-2,(IF(INDEX(Cables!$A$1:$U$200,MATCH(UPPER(E170),Cables!$B$1:$B$200,0),21)*0.5&lt;R170,"Transit trop important",IF(INDEX(Cables!$A$1:$U$200,MATCH(UPPER(E170),Cables!$B$1:$B$200,0),21)*0.25&gt;R170,Y170-2,Y170-4))))))</f>
        <v/>
      </c>
      <c r="AA170" s="146" t="str">
        <f>IF(Y170="","",(IF(INDEX(Cables!$A$1:$U$200,MATCH(UPPER(E170),Cables!$B$1:$B$200,0),21)="",Y170+2,(IF(INDEX(Cables!$A$1:$U$200,MATCH(UPPER(E170),Cables!$B$1:$B$200,0),21)*0.5&lt;R170,"Transit trop important",IF(INDEX(Cables!$A$1:$U$200,MATCH(UPPER(E170),Cables!$B$1:$B$200,0),21)*0.25&gt;R170,Y170+2,Y170+4))))))</f>
        <v/>
      </c>
      <c r="AB170" s="19" t="e">
        <f>INDEX(Cables!$A$1:$N$200,MATCH(UPPER(E170),Cables!$B$1:$B$200,0),14)</f>
        <v>#N/A</v>
      </c>
      <c r="AC170" s="8" t="e">
        <f t="shared" si="26"/>
        <v>#VALUE!</v>
      </c>
      <c r="AD170" s="8" t="str">
        <f t="shared" si="27"/>
        <v/>
      </c>
      <c r="AE170" s="154">
        <f t="shared" si="28"/>
        <v>2</v>
      </c>
      <c r="AF170" s="8" t="str">
        <f t="shared" si="29"/>
        <v/>
      </c>
      <c r="AG170" s="8">
        <v>5.6699999999999998E-8</v>
      </c>
      <c r="AH170" s="20" t="str">
        <f>IF(ISNUMBER(INDEX(Cables!$A$1:$N$200,MATCH(UPPER(E170),Cables!$B$1:$B$200,0),5)/1000)=FALSE,"",INDEX(Cables!$A$1:$N$200,MATCH(UPPER(E170),Cables!$B$1:$B$200,0),5)/1000)</f>
        <v/>
      </c>
      <c r="AI170" s="20" t="e">
        <f>INDEX(Cables!$A$1:$N$200,MATCH(UPPER(E170),Cables!$B$1:$B$200,0),7)/1000</f>
        <v>#N/A</v>
      </c>
      <c r="AK170" s="8">
        <f t="shared" si="30"/>
        <v>273.16000000000003</v>
      </c>
      <c r="AL170" s="8"/>
      <c r="AM170" s="21" t="e">
        <f t="shared" si="23"/>
        <v>#VALUE!</v>
      </c>
      <c r="AN170" s="20" t="e">
        <f t="shared" si="31"/>
        <v>#N/A</v>
      </c>
      <c r="AO170" s="21" t="e">
        <f t="shared" si="32"/>
        <v>#VALUE!</v>
      </c>
    </row>
    <row r="171" spans="1:41" x14ac:dyDescent="0.2">
      <c r="A171" s="34"/>
      <c r="B171" s="37"/>
      <c r="C171" s="33"/>
      <c r="D171" s="34"/>
      <c r="E171" s="45"/>
      <c r="F171" s="35"/>
      <c r="G171" s="44"/>
      <c r="H171" s="37"/>
      <c r="I171" s="46"/>
      <c r="J171" s="31"/>
      <c r="K171" s="31"/>
      <c r="L171" s="31"/>
      <c r="M171" s="38"/>
      <c r="N171" s="145" t="str">
        <f t="shared" si="24"/>
        <v/>
      </c>
      <c r="O171" s="81"/>
      <c r="P171" s="41"/>
      <c r="Q171" s="41"/>
      <c r="R171" s="43" t="str">
        <f t="shared" si="25"/>
        <v/>
      </c>
      <c r="S171" s="31"/>
      <c r="T171" s="38"/>
      <c r="U171" s="41"/>
      <c r="V171" s="38"/>
      <c r="W171" s="38"/>
      <c r="Y171" s="146" t="str">
        <f t="shared" si="22"/>
        <v/>
      </c>
      <c r="Z171" s="146" t="str">
        <f>IF(Y171="","",(IF(INDEX(Cables!$A$1:$U$200,MATCH(UPPER(E171),Cables!$B$1:$B$200,0),21)="",Y171-2,(IF(INDEX(Cables!$A$1:$U$200,MATCH(UPPER(E171),Cables!$B$1:$B$200,0),21)*0.5&lt;R171,"Transit trop important",IF(INDEX(Cables!$A$1:$U$200,MATCH(UPPER(E171),Cables!$B$1:$B$200,0),21)*0.25&gt;R171,Y171-2,Y171-4))))))</f>
        <v/>
      </c>
      <c r="AA171" s="146" t="str">
        <f>IF(Y171="","",(IF(INDEX(Cables!$A$1:$U$200,MATCH(UPPER(E171),Cables!$B$1:$B$200,0),21)="",Y171+2,(IF(INDEX(Cables!$A$1:$U$200,MATCH(UPPER(E171),Cables!$B$1:$B$200,0),21)*0.5&lt;R171,"Transit trop important",IF(INDEX(Cables!$A$1:$U$200,MATCH(UPPER(E171),Cables!$B$1:$B$200,0),21)*0.25&gt;R171,Y171+2,Y171+4))))))</f>
        <v/>
      </c>
      <c r="AB171" s="19" t="e">
        <f>INDEX(Cables!$A$1:$N$200,MATCH(UPPER(E171),Cables!$B$1:$B$200,0),14)</f>
        <v>#N/A</v>
      </c>
      <c r="AC171" s="8" t="e">
        <f t="shared" si="26"/>
        <v>#VALUE!</v>
      </c>
      <c r="AD171" s="8" t="str">
        <f t="shared" si="27"/>
        <v/>
      </c>
      <c r="AE171" s="154">
        <f t="shared" si="28"/>
        <v>2</v>
      </c>
      <c r="AF171" s="8" t="str">
        <f t="shared" si="29"/>
        <v/>
      </c>
      <c r="AG171" s="8">
        <v>5.6699999999999998E-8</v>
      </c>
      <c r="AH171" s="20" t="str">
        <f>IF(ISNUMBER(INDEX(Cables!$A$1:$N$200,MATCH(UPPER(E171),Cables!$B$1:$B$200,0),5)/1000)=FALSE,"",INDEX(Cables!$A$1:$N$200,MATCH(UPPER(E171),Cables!$B$1:$B$200,0),5)/1000)</f>
        <v/>
      </c>
      <c r="AI171" s="20" t="e">
        <f>INDEX(Cables!$A$1:$N$200,MATCH(UPPER(E171),Cables!$B$1:$B$200,0),7)/1000</f>
        <v>#N/A</v>
      </c>
      <c r="AK171" s="8">
        <f t="shared" si="30"/>
        <v>273.16000000000003</v>
      </c>
      <c r="AL171" s="8"/>
      <c r="AM171" s="21" t="e">
        <f t="shared" si="23"/>
        <v>#VALUE!</v>
      </c>
      <c r="AN171" s="20" t="e">
        <f t="shared" si="31"/>
        <v>#N/A</v>
      </c>
      <c r="AO171" s="21" t="e">
        <f t="shared" si="32"/>
        <v>#VALUE!</v>
      </c>
    </row>
    <row r="172" spans="1:41" x14ac:dyDescent="0.2">
      <c r="A172" s="34"/>
      <c r="B172" s="37"/>
      <c r="C172" s="33"/>
      <c r="D172" s="34"/>
      <c r="E172" s="45"/>
      <c r="F172" s="35"/>
      <c r="G172" s="44"/>
      <c r="H172" s="37"/>
      <c r="I172" s="46"/>
      <c r="J172" s="31"/>
      <c r="K172" s="31"/>
      <c r="L172" s="31"/>
      <c r="M172" s="38"/>
      <c r="N172" s="145" t="str">
        <f t="shared" si="24"/>
        <v/>
      </c>
      <c r="O172" s="81"/>
      <c r="P172" s="41"/>
      <c r="Q172" s="41"/>
      <c r="R172" s="43" t="str">
        <f t="shared" si="25"/>
        <v/>
      </c>
      <c r="S172" s="31"/>
      <c r="T172" s="38"/>
      <c r="U172" s="41"/>
      <c r="V172" s="38"/>
      <c r="W172" s="38"/>
      <c r="Y172" s="146" t="str">
        <f t="shared" si="22"/>
        <v/>
      </c>
      <c r="Z172" s="146" t="str">
        <f>IF(Y172="","",(IF(INDEX(Cables!$A$1:$U$200,MATCH(UPPER(E172),Cables!$B$1:$B$200,0),21)="",Y172-2,(IF(INDEX(Cables!$A$1:$U$200,MATCH(UPPER(E172),Cables!$B$1:$B$200,0),21)*0.5&lt;R172,"Transit trop important",IF(INDEX(Cables!$A$1:$U$200,MATCH(UPPER(E172),Cables!$B$1:$B$200,0),21)*0.25&gt;R172,Y172-2,Y172-4))))))</f>
        <v/>
      </c>
      <c r="AA172" s="146" t="str">
        <f>IF(Y172="","",(IF(INDEX(Cables!$A$1:$U$200,MATCH(UPPER(E172),Cables!$B$1:$B$200,0),21)="",Y172+2,(IF(INDEX(Cables!$A$1:$U$200,MATCH(UPPER(E172),Cables!$B$1:$B$200,0),21)*0.5&lt;R172,"Transit trop important",IF(INDEX(Cables!$A$1:$U$200,MATCH(UPPER(E172),Cables!$B$1:$B$200,0),21)*0.25&gt;R172,Y172+2,Y172+4))))))</f>
        <v/>
      </c>
      <c r="AB172" s="19" t="e">
        <f>INDEX(Cables!$A$1:$N$200,MATCH(UPPER(E172),Cables!$B$1:$B$200,0),14)</f>
        <v>#N/A</v>
      </c>
      <c r="AC172" s="8" t="e">
        <f t="shared" si="26"/>
        <v>#VALUE!</v>
      </c>
      <c r="AD172" s="8" t="str">
        <f t="shared" si="27"/>
        <v/>
      </c>
      <c r="AE172" s="154">
        <f t="shared" si="28"/>
        <v>2</v>
      </c>
      <c r="AF172" s="8" t="str">
        <f t="shared" si="29"/>
        <v/>
      </c>
      <c r="AG172" s="8">
        <v>5.6699999999999998E-8</v>
      </c>
      <c r="AH172" s="20" t="str">
        <f>IF(ISNUMBER(INDEX(Cables!$A$1:$N$200,MATCH(UPPER(E172),Cables!$B$1:$B$200,0),5)/1000)=FALSE,"",INDEX(Cables!$A$1:$N$200,MATCH(UPPER(E172),Cables!$B$1:$B$200,0),5)/1000)</f>
        <v/>
      </c>
      <c r="AI172" s="20" t="e">
        <f>INDEX(Cables!$A$1:$N$200,MATCH(UPPER(E172),Cables!$B$1:$B$200,0),7)/1000</f>
        <v>#N/A</v>
      </c>
      <c r="AK172" s="8">
        <f t="shared" si="30"/>
        <v>273.16000000000003</v>
      </c>
      <c r="AL172" s="8"/>
      <c r="AM172" s="21" t="e">
        <f t="shared" si="23"/>
        <v>#VALUE!</v>
      </c>
      <c r="AN172" s="20" t="e">
        <f t="shared" si="31"/>
        <v>#N/A</v>
      </c>
      <c r="AO172" s="21" t="e">
        <f t="shared" si="32"/>
        <v>#VALUE!</v>
      </c>
    </row>
    <row r="173" spans="1:41" x14ac:dyDescent="0.2">
      <c r="A173" s="34"/>
      <c r="B173" s="37"/>
      <c r="C173" s="33"/>
      <c r="D173" s="34"/>
      <c r="E173" s="45"/>
      <c r="F173" s="35"/>
      <c r="G173" s="44"/>
      <c r="H173" s="37"/>
      <c r="I173" s="46"/>
      <c r="J173" s="31"/>
      <c r="K173" s="31"/>
      <c r="L173" s="31"/>
      <c r="M173" s="38"/>
      <c r="N173" s="145" t="str">
        <f t="shared" si="24"/>
        <v/>
      </c>
      <c r="O173" s="81"/>
      <c r="P173" s="41"/>
      <c r="Q173" s="41"/>
      <c r="R173" s="43" t="str">
        <f t="shared" si="25"/>
        <v/>
      </c>
      <c r="S173" s="31"/>
      <c r="T173" s="38"/>
      <c r="U173" s="41"/>
      <c r="V173" s="38"/>
      <c r="W173" s="38"/>
      <c r="Y173" s="146" t="str">
        <f t="shared" si="22"/>
        <v/>
      </c>
      <c r="Z173" s="146" t="str">
        <f>IF(Y173="","",(IF(INDEX(Cables!$A$1:$U$200,MATCH(UPPER(E173),Cables!$B$1:$B$200,0),21)="",Y173-2,(IF(INDEX(Cables!$A$1:$U$200,MATCH(UPPER(E173),Cables!$B$1:$B$200,0),21)*0.5&lt;R173,"Transit trop important",IF(INDEX(Cables!$A$1:$U$200,MATCH(UPPER(E173),Cables!$B$1:$B$200,0),21)*0.25&gt;R173,Y173-2,Y173-4))))))</f>
        <v/>
      </c>
      <c r="AA173" s="146" t="str">
        <f>IF(Y173="","",(IF(INDEX(Cables!$A$1:$U$200,MATCH(UPPER(E173),Cables!$B$1:$B$200,0),21)="",Y173+2,(IF(INDEX(Cables!$A$1:$U$200,MATCH(UPPER(E173),Cables!$B$1:$B$200,0),21)*0.5&lt;R173,"Transit trop important",IF(INDEX(Cables!$A$1:$U$200,MATCH(UPPER(E173),Cables!$B$1:$B$200,0),21)*0.25&gt;R173,Y173+2,Y173+4))))))</f>
        <v/>
      </c>
      <c r="AB173" s="19" t="e">
        <f>INDEX(Cables!$A$1:$N$200,MATCH(UPPER(E173),Cables!$B$1:$B$200,0),14)</f>
        <v>#N/A</v>
      </c>
      <c r="AC173" s="8" t="e">
        <f t="shared" si="26"/>
        <v>#VALUE!</v>
      </c>
      <c r="AD173" s="8" t="str">
        <f t="shared" si="27"/>
        <v/>
      </c>
      <c r="AE173" s="154">
        <f t="shared" si="28"/>
        <v>2</v>
      </c>
      <c r="AF173" s="8" t="str">
        <f t="shared" si="29"/>
        <v/>
      </c>
      <c r="AG173" s="8">
        <v>5.6699999999999998E-8</v>
      </c>
      <c r="AH173" s="20" t="str">
        <f>IF(ISNUMBER(INDEX(Cables!$A$1:$N$200,MATCH(UPPER(E173),Cables!$B$1:$B$200,0),5)/1000)=FALSE,"",INDEX(Cables!$A$1:$N$200,MATCH(UPPER(E173),Cables!$B$1:$B$200,0),5)/1000)</f>
        <v/>
      </c>
      <c r="AI173" s="20" t="e">
        <f>INDEX(Cables!$A$1:$N$200,MATCH(UPPER(E173),Cables!$B$1:$B$200,0),7)/1000</f>
        <v>#N/A</v>
      </c>
      <c r="AK173" s="8">
        <f t="shared" si="30"/>
        <v>273.16000000000003</v>
      </c>
      <c r="AL173" s="8"/>
      <c r="AM173" s="21" t="e">
        <f t="shared" si="23"/>
        <v>#VALUE!</v>
      </c>
      <c r="AN173" s="20" t="e">
        <f t="shared" si="31"/>
        <v>#N/A</v>
      </c>
      <c r="AO173" s="21" t="e">
        <f t="shared" si="32"/>
        <v>#VALUE!</v>
      </c>
    </row>
    <row r="174" spans="1:41" x14ac:dyDescent="0.2">
      <c r="A174" s="34"/>
      <c r="B174" s="37"/>
      <c r="C174" s="33"/>
      <c r="D174" s="34"/>
      <c r="E174" s="45"/>
      <c r="F174" s="35"/>
      <c r="G174" s="44"/>
      <c r="H174" s="37"/>
      <c r="I174" s="46"/>
      <c r="J174" s="31"/>
      <c r="K174" s="31"/>
      <c r="L174" s="31"/>
      <c r="M174" s="38"/>
      <c r="N174" s="145" t="str">
        <f t="shared" si="24"/>
        <v/>
      </c>
      <c r="O174" s="81"/>
      <c r="P174" s="41"/>
      <c r="Q174" s="41"/>
      <c r="R174" s="43" t="str">
        <f t="shared" si="25"/>
        <v/>
      </c>
      <c r="S174" s="31"/>
      <c r="T174" s="38"/>
      <c r="U174" s="41"/>
      <c r="V174" s="38"/>
      <c r="W174" s="38"/>
      <c r="Y174" s="146" t="str">
        <f t="shared" si="22"/>
        <v/>
      </c>
      <c r="Z174" s="146" t="str">
        <f>IF(Y174="","",(IF(INDEX(Cables!$A$1:$U$200,MATCH(UPPER(E174),Cables!$B$1:$B$200,0),21)="",Y174-2,(IF(INDEX(Cables!$A$1:$U$200,MATCH(UPPER(E174),Cables!$B$1:$B$200,0),21)*0.5&lt;R174,"Transit trop important",IF(INDEX(Cables!$A$1:$U$200,MATCH(UPPER(E174),Cables!$B$1:$B$200,0),21)*0.25&gt;R174,Y174-2,Y174-4))))))</f>
        <v/>
      </c>
      <c r="AA174" s="146" t="str">
        <f>IF(Y174="","",(IF(INDEX(Cables!$A$1:$U$200,MATCH(UPPER(E174),Cables!$B$1:$B$200,0),21)="",Y174+2,(IF(INDEX(Cables!$A$1:$U$200,MATCH(UPPER(E174),Cables!$B$1:$B$200,0),21)*0.5&lt;R174,"Transit trop important",IF(INDEX(Cables!$A$1:$U$200,MATCH(UPPER(E174),Cables!$B$1:$B$200,0),21)*0.25&gt;R174,Y174+2,Y174+4))))))</f>
        <v/>
      </c>
      <c r="AB174" s="19" t="e">
        <f>INDEX(Cables!$A$1:$N$200,MATCH(UPPER(E174),Cables!$B$1:$B$200,0),14)</f>
        <v>#N/A</v>
      </c>
      <c r="AC174" s="8" t="e">
        <f t="shared" si="26"/>
        <v>#VALUE!</v>
      </c>
      <c r="AD174" s="8" t="str">
        <f t="shared" si="27"/>
        <v/>
      </c>
      <c r="AE174" s="154">
        <f t="shared" si="28"/>
        <v>2</v>
      </c>
      <c r="AF174" s="8" t="str">
        <f t="shared" si="29"/>
        <v/>
      </c>
      <c r="AG174" s="8">
        <v>5.6699999999999998E-8</v>
      </c>
      <c r="AH174" s="20" t="str">
        <f>IF(ISNUMBER(INDEX(Cables!$A$1:$N$200,MATCH(UPPER(E174),Cables!$B$1:$B$200,0),5)/1000)=FALSE,"",INDEX(Cables!$A$1:$N$200,MATCH(UPPER(E174),Cables!$B$1:$B$200,0),5)/1000)</f>
        <v/>
      </c>
      <c r="AI174" s="20" t="e">
        <f>INDEX(Cables!$A$1:$N$200,MATCH(UPPER(E174),Cables!$B$1:$B$200,0),7)/1000</f>
        <v>#N/A</v>
      </c>
      <c r="AK174" s="8">
        <f t="shared" si="30"/>
        <v>273.16000000000003</v>
      </c>
      <c r="AL174" s="8"/>
      <c r="AM174" s="21" t="e">
        <f t="shared" si="23"/>
        <v>#VALUE!</v>
      </c>
      <c r="AN174" s="20" t="e">
        <f t="shared" si="31"/>
        <v>#N/A</v>
      </c>
      <c r="AO174" s="21" t="e">
        <f t="shared" si="32"/>
        <v>#VALUE!</v>
      </c>
    </row>
    <row r="175" spans="1:41" x14ac:dyDescent="0.2">
      <c r="A175" s="34"/>
      <c r="B175" s="37"/>
      <c r="C175" s="33"/>
      <c r="D175" s="34"/>
      <c r="E175" s="45"/>
      <c r="F175" s="35"/>
      <c r="G175" s="44"/>
      <c r="H175" s="37"/>
      <c r="I175" s="46"/>
      <c r="J175" s="31"/>
      <c r="K175" s="31"/>
      <c r="L175" s="31"/>
      <c r="M175" s="38"/>
      <c r="N175" s="145" t="str">
        <f t="shared" si="24"/>
        <v/>
      </c>
      <c r="O175" s="81"/>
      <c r="P175" s="41"/>
      <c r="Q175" s="41"/>
      <c r="R175" s="43" t="str">
        <f t="shared" si="25"/>
        <v/>
      </c>
      <c r="S175" s="31"/>
      <c r="T175" s="38"/>
      <c r="U175" s="41"/>
      <c r="V175" s="38"/>
      <c r="W175" s="38"/>
      <c r="Y175" s="146" t="str">
        <f t="shared" si="22"/>
        <v/>
      </c>
      <c r="Z175" s="146" t="str">
        <f>IF(Y175="","",(IF(INDEX(Cables!$A$1:$U$200,MATCH(UPPER(E175),Cables!$B$1:$B$200,0),21)="",Y175-2,(IF(INDEX(Cables!$A$1:$U$200,MATCH(UPPER(E175),Cables!$B$1:$B$200,0),21)*0.5&lt;R175,"Transit trop important",IF(INDEX(Cables!$A$1:$U$200,MATCH(UPPER(E175),Cables!$B$1:$B$200,0),21)*0.25&gt;R175,Y175-2,Y175-4))))))</f>
        <v/>
      </c>
      <c r="AA175" s="146" t="str">
        <f>IF(Y175="","",(IF(INDEX(Cables!$A$1:$U$200,MATCH(UPPER(E175),Cables!$B$1:$B$200,0),21)="",Y175+2,(IF(INDEX(Cables!$A$1:$U$200,MATCH(UPPER(E175),Cables!$B$1:$B$200,0),21)*0.5&lt;R175,"Transit trop important",IF(INDEX(Cables!$A$1:$U$200,MATCH(UPPER(E175),Cables!$B$1:$B$200,0),21)*0.25&gt;R175,Y175+2,Y175+4))))))</f>
        <v/>
      </c>
      <c r="AB175" s="19" t="e">
        <f>INDEX(Cables!$A$1:$N$200,MATCH(UPPER(E175),Cables!$B$1:$B$200,0),14)</f>
        <v>#N/A</v>
      </c>
      <c r="AC175" s="8" t="e">
        <f t="shared" si="26"/>
        <v>#VALUE!</v>
      </c>
      <c r="AD175" s="8" t="str">
        <f t="shared" si="27"/>
        <v/>
      </c>
      <c r="AE175" s="154">
        <f t="shared" si="28"/>
        <v>2</v>
      </c>
      <c r="AF175" s="8" t="str">
        <f t="shared" si="29"/>
        <v/>
      </c>
      <c r="AG175" s="8">
        <v>5.6699999999999998E-8</v>
      </c>
      <c r="AH175" s="20" t="str">
        <f>IF(ISNUMBER(INDEX(Cables!$A$1:$N$200,MATCH(UPPER(E175),Cables!$B$1:$B$200,0),5)/1000)=FALSE,"",INDEX(Cables!$A$1:$N$200,MATCH(UPPER(E175),Cables!$B$1:$B$200,0),5)/1000)</f>
        <v/>
      </c>
      <c r="AI175" s="20" t="e">
        <f>INDEX(Cables!$A$1:$N$200,MATCH(UPPER(E175),Cables!$B$1:$B$200,0),7)/1000</f>
        <v>#N/A</v>
      </c>
      <c r="AK175" s="8">
        <f t="shared" si="30"/>
        <v>273.16000000000003</v>
      </c>
      <c r="AL175" s="8"/>
      <c r="AM175" s="21" t="e">
        <f t="shared" si="23"/>
        <v>#VALUE!</v>
      </c>
      <c r="AN175" s="20" t="e">
        <f t="shared" si="31"/>
        <v>#N/A</v>
      </c>
      <c r="AO175" s="21" t="e">
        <f t="shared" si="32"/>
        <v>#VALUE!</v>
      </c>
    </row>
    <row r="176" spans="1:41" x14ac:dyDescent="0.2">
      <c r="A176" s="34"/>
      <c r="B176" s="37"/>
      <c r="C176" s="33"/>
      <c r="D176" s="34"/>
      <c r="E176" s="45"/>
      <c r="F176" s="35"/>
      <c r="G176" s="44"/>
      <c r="H176" s="37"/>
      <c r="I176" s="46"/>
      <c r="J176" s="31"/>
      <c r="K176" s="31"/>
      <c r="L176" s="31"/>
      <c r="M176" s="38"/>
      <c r="N176" s="145" t="str">
        <f t="shared" si="24"/>
        <v/>
      </c>
      <c r="O176" s="81"/>
      <c r="P176" s="41"/>
      <c r="Q176" s="41"/>
      <c r="R176" s="43" t="str">
        <f t="shared" si="25"/>
        <v/>
      </c>
      <c r="S176" s="31"/>
      <c r="T176" s="38"/>
      <c r="U176" s="41"/>
      <c r="V176" s="38"/>
      <c r="W176" s="38"/>
      <c r="Y176" s="146" t="str">
        <f t="shared" si="22"/>
        <v/>
      </c>
      <c r="Z176" s="146" t="str">
        <f>IF(Y176="","",(IF(INDEX(Cables!$A$1:$U$200,MATCH(UPPER(E176),Cables!$B$1:$B$200,0),21)="",Y176-2,(IF(INDEX(Cables!$A$1:$U$200,MATCH(UPPER(E176),Cables!$B$1:$B$200,0),21)*0.5&lt;R176,"Transit trop important",IF(INDEX(Cables!$A$1:$U$200,MATCH(UPPER(E176),Cables!$B$1:$B$200,0),21)*0.25&gt;R176,Y176-2,Y176-4))))))</f>
        <v/>
      </c>
      <c r="AA176" s="146" t="str">
        <f>IF(Y176="","",(IF(INDEX(Cables!$A$1:$U$200,MATCH(UPPER(E176),Cables!$B$1:$B$200,0),21)="",Y176+2,(IF(INDEX(Cables!$A$1:$U$200,MATCH(UPPER(E176),Cables!$B$1:$B$200,0),21)*0.5&lt;R176,"Transit trop important",IF(INDEX(Cables!$A$1:$U$200,MATCH(UPPER(E176),Cables!$B$1:$B$200,0),21)*0.25&gt;R176,Y176+2,Y176+4))))))</f>
        <v/>
      </c>
      <c r="AB176" s="19" t="e">
        <f>INDEX(Cables!$A$1:$N$200,MATCH(UPPER(E176),Cables!$B$1:$B$200,0),14)</f>
        <v>#N/A</v>
      </c>
      <c r="AC176" s="8" t="e">
        <f t="shared" si="26"/>
        <v>#VALUE!</v>
      </c>
      <c r="AD176" s="8" t="str">
        <f t="shared" si="27"/>
        <v/>
      </c>
      <c r="AE176" s="154">
        <f t="shared" si="28"/>
        <v>2</v>
      </c>
      <c r="AF176" s="8" t="str">
        <f t="shared" si="29"/>
        <v/>
      </c>
      <c r="AG176" s="8">
        <v>5.6699999999999998E-8</v>
      </c>
      <c r="AH176" s="20" t="str">
        <f>IF(ISNUMBER(INDEX(Cables!$A$1:$N$200,MATCH(UPPER(E176),Cables!$B$1:$B$200,0),5)/1000)=FALSE,"",INDEX(Cables!$A$1:$N$200,MATCH(UPPER(E176),Cables!$B$1:$B$200,0),5)/1000)</f>
        <v/>
      </c>
      <c r="AI176" s="20" t="e">
        <f>INDEX(Cables!$A$1:$N$200,MATCH(UPPER(E176),Cables!$B$1:$B$200,0),7)/1000</f>
        <v>#N/A</v>
      </c>
      <c r="AK176" s="8">
        <f t="shared" si="30"/>
        <v>273.16000000000003</v>
      </c>
      <c r="AL176" s="8"/>
      <c r="AM176" s="21" t="e">
        <f t="shared" si="23"/>
        <v>#VALUE!</v>
      </c>
      <c r="AN176" s="20" t="e">
        <f t="shared" si="31"/>
        <v>#N/A</v>
      </c>
      <c r="AO176" s="21" t="e">
        <f t="shared" si="32"/>
        <v>#VALUE!</v>
      </c>
    </row>
    <row r="177" spans="1:41" x14ac:dyDescent="0.2">
      <c r="A177" s="34"/>
      <c r="B177" s="37"/>
      <c r="C177" s="33"/>
      <c r="D177" s="34"/>
      <c r="E177" s="45"/>
      <c r="F177" s="35"/>
      <c r="G177" s="44"/>
      <c r="H177" s="37"/>
      <c r="I177" s="46"/>
      <c r="J177" s="31"/>
      <c r="K177" s="31"/>
      <c r="L177" s="31"/>
      <c r="M177" s="38"/>
      <c r="N177" s="145" t="str">
        <f t="shared" si="24"/>
        <v/>
      </c>
      <c r="O177" s="81"/>
      <c r="P177" s="41"/>
      <c r="Q177" s="41"/>
      <c r="R177" s="43" t="str">
        <f t="shared" si="25"/>
        <v/>
      </c>
      <c r="S177" s="31"/>
      <c r="T177" s="38"/>
      <c r="U177" s="41"/>
      <c r="V177" s="38"/>
      <c r="W177" s="38"/>
      <c r="Y177" s="146" t="str">
        <f t="shared" si="22"/>
        <v/>
      </c>
      <c r="Z177" s="146" t="str">
        <f>IF(Y177="","",(IF(INDEX(Cables!$A$1:$U$200,MATCH(UPPER(E177),Cables!$B$1:$B$200,0),21)="",Y177-2,(IF(INDEX(Cables!$A$1:$U$200,MATCH(UPPER(E177),Cables!$B$1:$B$200,0),21)*0.5&lt;R177,"Transit trop important",IF(INDEX(Cables!$A$1:$U$200,MATCH(UPPER(E177),Cables!$B$1:$B$200,0),21)*0.25&gt;R177,Y177-2,Y177-4))))))</f>
        <v/>
      </c>
      <c r="AA177" s="146" t="str">
        <f>IF(Y177="","",(IF(INDEX(Cables!$A$1:$U$200,MATCH(UPPER(E177),Cables!$B$1:$B$200,0),21)="",Y177+2,(IF(INDEX(Cables!$A$1:$U$200,MATCH(UPPER(E177),Cables!$B$1:$B$200,0),21)*0.5&lt;R177,"Transit trop important",IF(INDEX(Cables!$A$1:$U$200,MATCH(UPPER(E177),Cables!$B$1:$B$200,0),21)*0.25&gt;R177,Y177+2,Y177+4))))))</f>
        <v/>
      </c>
      <c r="AB177" s="19" t="e">
        <f>INDEX(Cables!$A$1:$N$200,MATCH(UPPER(E177),Cables!$B$1:$B$200,0),14)</f>
        <v>#N/A</v>
      </c>
      <c r="AC177" s="8" t="e">
        <f t="shared" si="26"/>
        <v>#VALUE!</v>
      </c>
      <c r="AD177" s="8" t="str">
        <f t="shared" si="27"/>
        <v/>
      </c>
      <c r="AE177" s="154">
        <f t="shared" si="28"/>
        <v>2</v>
      </c>
      <c r="AF177" s="8" t="str">
        <f t="shared" si="29"/>
        <v/>
      </c>
      <c r="AG177" s="8">
        <v>5.6699999999999998E-8</v>
      </c>
      <c r="AH177" s="20" t="str">
        <f>IF(ISNUMBER(INDEX(Cables!$A$1:$N$200,MATCH(UPPER(E177),Cables!$B$1:$B$200,0),5)/1000)=FALSE,"",INDEX(Cables!$A$1:$N$200,MATCH(UPPER(E177),Cables!$B$1:$B$200,0),5)/1000)</f>
        <v/>
      </c>
      <c r="AI177" s="20" t="e">
        <f>INDEX(Cables!$A$1:$N$200,MATCH(UPPER(E177),Cables!$B$1:$B$200,0),7)/1000</f>
        <v>#N/A</v>
      </c>
      <c r="AK177" s="8">
        <f t="shared" si="30"/>
        <v>273.16000000000003</v>
      </c>
      <c r="AL177" s="8"/>
      <c r="AM177" s="21" t="e">
        <f t="shared" si="23"/>
        <v>#VALUE!</v>
      </c>
      <c r="AN177" s="20" t="e">
        <f t="shared" si="31"/>
        <v>#N/A</v>
      </c>
      <c r="AO177" s="21" t="e">
        <f t="shared" si="32"/>
        <v>#VALUE!</v>
      </c>
    </row>
    <row r="178" spans="1:41" x14ac:dyDescent="0.2">
      <c r="A178" s="34"/>
      <c r="B178" s="37"/>
      <c r="C178" s="33"/>
      <c r="D178" s="34"/>
      <c r="E178" s="45"/>
      <c r="F178" s="35"/>
      <c r="G178" s="44"/>
      <c r="H178" s="37"/>
      <c r="I178" s="46"/>
      <c r="J178" s="31"/>
      <c r="K178" s="31"/>
      <c r="L178" s="31"/>
      <c r="M178" s="38"/>
      <c r="N178" s="145" t="str">
        <f t="shared" si="24"/>
        <v/>
      </c>
      <c r="O178" s="81"/>
      <c r="P178" s="41"/>
      <c r="Q178" s="41"/>
      <c r="R178" s="43" t="str">
        <f t="shared" si="25"/>
        <v/>
      </c>
      <c r="S178" s="31"/>
      <c r="T178" s="38"/>
      <c r="U178" s="41"/>
      <c r="V178" s="38"/>
      <c r="W178" s="38"/>
      <c r="Y178" s="146" t="str">
        <f t="shared" si="22"/>
        <v/>
      </c>
      <c r="Z178" s="146" t="str">
        <f>IF(Y178="","",(IF(INDEX(Cables!$A$1:$U$200,MATCH(UPPER(E178),Cables!$B$1:$B$200,0),21)="",Y178-2,(IF(INDEX(Cables!$A$1:$U$200,MATCH(UPPER(E178),Cables!$B$1:$B$200,0),21)*0.5&lt;R178,"Transit trop important",IF(INDEX(Cables!$A$1:$U$200,MATCH(UPPER(E178),Cables!$B$1:$B$200,0),21)*0.25&gt;R178,Y178-2,Y178-4))))))</f>
        <v/>
      </c>
      <c r="AA178" s="146" t="str">
        <f>IF(Y178="","",(IF(INDEX(Cables!$A$1:$U$200,MATCH(UPPER(E178),Cables!$B$1:$B$200,0),21)="",Y178+2,(IF(INDEX(Cables!$A$1:$U$200,MATCH(UPPER(E178),Cables!$B$1:$B$200,0),21)*0.5&lt;R178,"Transit trop important",IF(INDEX(Cables!$A$1:$U$200,MATCH(UPPER(E178),Cables!$B$1:$B$200,0),21)*0.25&gt;R178,Y178+2,Y178+4))))))</f>
        <v/>
      </c>
      <c r="AB178" s="19" t="e">
        <f>INDEX(Cables!$A$1:$N$200,MATCH(UPPER(E178),Cables!$B$1:$B$200,0),14)</f>
        <v>#N/A</v>
      </c>
      <c r="AC178" s="8" t="e">
        <f t="shared" si="26"/>
        <v>#VALUE!</v>
      </c>
      <c r="AD178" s="8" t="str">
        <f t="shared" si="27"/>
        <v/>
      </c>
      <c r="AE178" s="154">
        <f t="shared" si="28"/>
        <v>2</v>
      </c>
      <c r="AF178" s="8" t="str">
        <f t="shared" si="29"/>
        <v/>
      </c>
      <c r="AG178" s="8">
        <v>5.6699999999999998E-8</v>
      </c>
      <c r="AH178" s="20" t="str">
        <f>IF(ISNUMBER(INDEX(Cables!$A$1:$N$200,MATCH(UPPER(E178),Cables!$B$1:$B$200,0),5)/1000)=FALSE,"",INDEX(Cables!$A$1:$N$200,MATCH(UPPER(E178),Cables!$B$1:$B$200,0),5)/1000)</f>
        <v/>
      </c>
      <c r="AI178" s="20" t="e">
        <f>INDEX(Cables!$A$1:$N$200,MATCH(UPPER(E178),Cables!$B$1:$B$200,0),7)/1000</f>
        <v>#N/A</v>
      </c>
      <c r="AK178" s="8">
        <f t="shared" si="30"/>
        <v>273.16000000000003</v>
      </c>
      <c r="AL178" s="8"/>
      <c r="AM178" s="21" t="e">
        <f t="shared" si="23"/>
        <v>#VALUE!</v>
      </c>
      <c r="AN178" s="20" t="e">
        <f t="shared" si="31"/>
        <v>#N/A</v>
      </c>
      <c r="AO178" s="21" t="e">
        <f t="shared" si="32"/>
        <v>#VALUE!</v>
      </c>
    </row>
    <row r="179" spans="1:41" x14ac:dyDescent="0.2">
      <c r="A179" s="34"/>
      <c r="B179" s="37"/>
      <c r="C179" s="33"/>
      <c r="D179" s="34"/>
      <c r="E179" s="45"/>
      <c r="F179" s="35"/>
      <c r="G179" s="44"/>
      <c r="H179" s="37"/>
      <c r="I179" s="46"/>
      <c r="J179" s="31"/>
      <c r="K179" s="31"/>
      <c r="L179" s="31"/>
      <c r="M179" s="38"/>
      <c r="N179" s="145" t="str">
        <f t="shared" si="24"/>
        <v/>
      </c>
      <c r="O179" s="81"/>
      <c r="P179" s="41"/>
      <c r="Q179" s="41"/>
      <c r="R179" s="43" t="str">
        <f t="shared" si="25"/>
        <v/>
      </c>
      <c r="S179" s="31"/>
      <c r="T179" s="38"/>
      <c r="U179" s="41"/>
      <c r="V179" s="38"/>
      <c r="W179" s="38"/>
      <c r="Y179" s="146" t="str">
        <f t="shared" si="22"/>
        <v/>
      </c>
      <c r="Z179" s="146" t="str">
        <f>IF(Y179="","",(IF(INDEX(Cables!$A$1:$U$200,MATCH(UPPER(E179),Cables!$B$1:$B$200,0),21)="",Y179-2,(IF(INDEX(Cables!$A$1:$U$200,MATCH(UPPER(E179),Cables!$B$1:$B$200,0),21)*0.5&lt;R179,"Transit trop important",IF(INDEX(Cables!$A$1:$U$200,MATCH(UPPER(E179),Cables!$B$1:$B$200,0),21)*0.25&gt;R179,Y179-2,Y179-4))))))</f>
        <v/>
      </c>
      <c r="AA179" s="146" t="str">
        <f>IF(Y179="","",(IF(INDEX(Cables!$A$1:$U$200,MATCH(UPPER(E179),Cables!$B$1:$B$200,0),21)="",Y179+2,(IF(INDEX(Cables!$A$1:$U$200,MATCH(UPPER(E179),Cables!$B$1:$B$200,0),21)*0.5&lt;R179,"Transit trop important",IF(INDEX(Cables!$A$1:$U$200,MATCH(UPPER(E179),Cables!$B$1:$B$200,0),21)*0.25&gt;R179,Y179+2,Y179+4))))))</f>
        <v/>
      </c>
      <c r="AB179" s="19" t="e">
        <f>INDEX(Cables!$A$1:$N$200,MATCH(UPPER(E179),Cables!$B$1:$B$200,0),14)</f>
        <v>#N/A</v>
      </c>
      <c r="AC179" s="8" t="e">
        <f t="shared" si="26"/>
        <v>#VALUE!</v>
      </c>
      <c r="AD179" s="8" t="str">
        <f t="shared" si="27"/>
        <v/>
      </c>
      <c r="AE179" s="154">
        <f t="shared" si="28"/>
        <v>2</v>
      </c>
      <c r="AF179" s="8" t="str">
        <f t="shared" si="29"/>
        <v/>
      </c>
      <c r="AG179" s="8">
        <v>5.6699999999999998E-8</v>
      </c>
      <c r="AH179" s="20" t="str">
        <f>IF(ISNUMBER(INDEX(Cables!$A$1:$N$200,MATCH(UPPER(E179),Cables!$B$1:$B$200,0),5)/1000)=FALSE,"",INDEX(Cables!$A$1:$N$200,MATCH(UPPER(E179),Cables!$B$1:$B$200,0),5)/1000)</f>
        <v/>
      </c>
      <c r="AI179" s="20" t="e">
        <f>INDEX(Cables!$A$1:$N$200,MATCH(UPPER(E179),Cables!$B$1:$B$200,0),7)/1000</f>
        <v>#N/A</v>
      </c>
      <c r="AK179" s="8">
        <f t="shared" si="30"/>
        <v>273.16000000000003</v>
      </c>
      <c r="AL179" s="8"/>
      <c r="AM179" s="21" t="e">
        <f t="shared" si="23"/>
        <v>#VALUE!</v>
      </c>
      <c r="AN179" s="20" t="e">
        <f t="shared" si="31"/>
        <v>#N/A</v>
      </c>
      <c r="AO179" s="21" t="e">
        <f t="shared" si="32"/>
        <v>#VALUE!</v>
      </c>
    </row>
    <row r="180" spans="1:41" x14ac:dyDescent="0.2">
      <c r="A180" s="34"/>
      <c r="B180" s="37"/>
      <c r="C180" s="33"/>
      <c r="D180" s="34"/>
      <c r="E180" s="45"/>
      <c r="F180" s="35"/>
      <c r="G180" s="44"/>
      <c r="H180" s="37"/>
      <c r="I180" s="46"/>
      <c r="J180" s="31"/>
      <c r="K180" s="31"/>
      <c r="L180" s="31"/>
      <c r="M180" s="38"/>
      <c r="N180" s="145" t="str">
        <f t="shared" si="24"/>
        <v/>
      </c>
      <c r="O180" s="81"/>
      <c r="P180" s="41"/>
      <c r="Q180" s="41"/>
      <c r="R180" s="43" t="str">
        <f t="shared" si="25"/>
        <v/>
      </c>
      <c r="S180" s="31"/>
      <c r="T180" s="38"/>
      <c r="U180" s="41"/>
      <c r="V180" s="38"/>
      <c r="W180" s="38"/>
      <c r="Y180" s="146" t="str">
        <f t="shared" si="22"/>
        <v/>
      </c>
      <c r="Z180" s="146" t="str">
        <f>IF(Y180="","",(IF(INDEX(Cables!$A$1:$U$200,MATCH(UPPER(E180),Cables!$B$1:$B$200,0),21)="",Y180-2,(IF(INDEX(Cables!$A$1:$U$200,MATCH(UPPER(E180),Cables!$B$1:$B$200,0),21)*0.5&lt;R180,"Transit trop important",IF(INDEX(Cables!$A$1:$U$200,MATCH(UPPER(E180),Cables!$B$1:$B$200,0),21)*0.25&gt;R180,Y180-2,Y180-4))))))</f>
        <v/>
      </c>
      <c r="AA180" s="146" t="str">
        <f>IF(Y180="","",(IF(INDEX(Cables!$A$1:$U$200,MATCH(UPPER(E180),Cables!$B$1:$B$200,0),21)="",Y180+2,(IF(INDEX(Cables!$A$1:$U$200,MATCH(UPPER(E180),Cables!$B$1:$B$200,0),21)*0.5&lt;R180,"Transit trop important",IF(INDEX(Cables!$A$1:$U$200,MATCH(UPPER(E180),Cables!$B$1:$B$200,0),21)*0.25&gt;R180,Y180+2,Y180+4))))))</f>
        <v/>
      </c>
      <c r="AB180" s="19" t="e">
        <f>INDEX(Cables!$A$1:$N$200,MATCH(UPPER(E180),Cables!$B$1:$B$200,0),14)</f>
        <v>#N/A</v>
      </c>
      <c r="AC180" s="8" t="e">
        <f t="shared" si="26"/>
        <v>#VALUE!</v>
      </c>
      <c r="AD180" s="8" t="str">
        <f t="shared" si="27"/>
        <v/>
      </c>
      <c r="AE180" s="154">
        <f t="shared" si="28"/>
        <v>2</v>
      </c>
      <c r="AF180" s="8" t="str">
        <f t="shared" si="29"/>
        <v/>
      </c>
      <c r="AG180" s="8">
        <v>5.6699999999999998E-8</v>
      </c>
      <c r="AH180" s="20" t="str">
        <f>IF(ISNUMBER(INDEX(Cables!$A$1:$N$200,MATCH(UPPER(E180),Cables!$B$1:$B$200,0),5)/1000)=FALSE,"",INDEX(Cables!$A$1:$N$200,MATCH(UPPER(E180),Cables!$B$1:$B$200,0),5)/1000)</f>
        <v/>
      </c>
      <c r="AI180" s="20" t="e">
        <f>INDEX(Cables!$A$1:$N$200,MATCH(UPPER(E180),Cables!$B$1:$B$200,0),7)/1000</f>
        <v>#N/A</v>
      </c>
      <c r="AK180" s="8">
        <f t="shared" si="30"/>
        <v>273.16000000000003</v>
      </c>
      <c r="AL180" s="8"/>
      <c r="AM180" s="21" t="e">
        <f t="shared" si="23"/>
        <v>#VALUE!</v>
      </c>
      <c r="AN180" s="20" t="e">
        <f t="shared" si="31"/>
        <v>#N/A</v>
      </c>
      <c r="AO180" s="21" t="e">
        <f t="shared" si="32"/>
        <v>#VALUE!</v>
      </c>
    </row>
    <row r="181" spans="1:41" x14ac:dyDescent="0.2">
      <c r="A181" s="34"/>
      <c r="B181" s="37"/>
      <c r="C181" s="33"/>
      <c r="D181" s="34"/>
      <c r="E181" s="45"/>
      <c r="F181" s="35"/>
      <c r="G181" s="44"/>
      <c r="H181" s="37"/>
      <c r="I181" s="46"/>
      <c r="J181" s="31"/>
      <c r="K181" s="31"/>
      <c r="L181" s="31"/>
      <c r="M181" s="38"/>
      <c r="N181" s="145" t="str">
        <f t="shared" si="24"/>
        <v/>
      </c>
      <c r="O181" s="81"/>
      <c r="P181" s="41"/>
      <c r="Q181" s="41"/>
      <c r="R181" s="43" t="str">
        <f t="shared" si="25"/>
        <v/>
      </c>
      <c r="S181" s="31"/>
      <c r="T181" s="38"/>
      <c r="U181" s="41"/>
      <c r="V181" s="38"/>
      <c r="W181" s="38"/>
      <c r="Y181" s="146" t="str">
        <f t="shared" si="22"/>
        <v/>
      </c>
      <c r="Z181" s="146" t="str">
        <f>IF(Y181="","",(IF(INDEX(Cables!$A$1:$U$200,MATCH(UPPER(E181),Cables!$B$1:$B$200,0),21)="",Y181-2,(IF(INDEX(Cables!$A$1:$U$200,MATCH(UPPER(E181),Cables!$B$1:$B$200,0),21)*0.5&lt;R181,"Transit trop important",IF(INDEX(Cables!$A$1:$U$200,MATCH(UPPER(E181),Cables!$B$1:$B$200,0),21)*0.25&gt;R181,Y181-2,Y181-4))))))</f>
        <v/>
      </c>
      <c r="AA181" s="146" t="str">
        <f>IF(Y181="","",(IF(INDEX(Cables!$A$1:$U$200,MATCH(UPPER(E181),Cables!$B$1:$B$200,0),21)="",Y181+2,(IF(INDEX(Cables!$A$1:$U$200,MATCH(UPPER(E181),Cables!$B$1:$B$200,0),21)*0.5&lt;R181,"Transit trop important",IF(INDEX(Cables!$A$1:$U$200,MATCH(UPPER(E181),Cables!$B$1:$B$200,0),21)*0.25&gt;R181,Y181+2,Y181+4))))))</f>
        <v/>
      </c>
      <c r="AB181" s="19" t="e">
        <f>INDEX(Cables!$A$1:$N$200,MATCH(UPPER(E181),Cables!$B$1:$B$200,0),14)</f>
        <v>#N/A</v>
      </c>
      <c r="AC181" s="8" t="e">
        <f t="shared" si="26"/>
        <v>#VALUE!</v>
      </c>
      <c r="AD181" s="8" t="str">
        <f t="shared" si="27"/>
        <v/>
      </c>
      <c r="AE181" s="154">
        <f t="shared" si="28"/>
        <v>2</v>
      </c>
      <c r="AF181" s="8" t="str">
        <f t="shared" si="29"/>
        <v/>
      </c>
      <c r="AG181" s="8">
        <v>5.6699999999999998E-8</v>
      </c>
      <c r="AH181" s="20" t="str">
        <f>IF(ISNUMBER(INDEX(Cables!$A$1:$N$200,MATCH(UPPER(E181),Cables!$B$1:$B$200,0),5)/1000)=FALSE,"",INDEX(Cables!$A$1:$N$200,MATCH(UPPER(E181),Cables!$B$1:$B$200,0),5)/1000)</f>
        <v/>
      </c>
      <c r="AI181" s="20" t="e">
        <f>INDEX(Cables!$A$1:$N$200,MATCH(UPPER(E181),Cables!$B$1:$B$200,0),7)/1000</f>
        <v>#N/A</v>
      </c>
      <c r="AK181" s="8">
        <f t="shared" si="30"/>
        <v>273.16000000000003</v>
      </c>
      <c r="AL181" s="8"/>
      <c r="AM181" s="21" t="e">
        <f t="shared" si="23"/>
        <v>#VALUE!</v>
      </c>
      <c r="AN181" s="20" t="e">
        <f t="shared" si="31"/>
        <v>#N/A</v>
      </c>
      <c r="AO181" s="21" t="e">
        <f t="shared" si="32"/>
        <v>#VALUE!</v>
      </c>
    </row>
    <row r="182" spans="1:41" x14ac:dyDescent="0.2">
      <c r="A182" s="34"/>
      <c r="B182" s="37"/>
      <c r="C182" s="33"/>
      <c r="D182" s="34"/>
      <c r="E182" s="45"/>
      <c r="F182" s="35"/>
      <c r="G182" s="44"/>
      <c r="H182" s="37"/>
      <c r="I182" s="46"/>
      <c r="J182" s="31"/>
      <c r="K182" s="31"/>
      <c r="L182" s="31"/>
      <c r="M182" s="38"/>
      <c r="N182" s="145" t="str">
        <f t="shared" si="24"/>
        <v/>
      </c>
      <c r="O182" s="81"/>
      <c r="P182" s="41"/>
      <c r="Q182" s="41"/>
      <c r="R182" s="43" t="str">
        <f t="shared" si="25"/>
        <v/>
      </c>
      <c r="S182" s="31"/>
      <c r="T182" s="38"/>
      <c r="U182" s="41"/>
      <c r="V182" s="38"/>
      <c r="W182" s="38"/>
      <c r="Y182" s="146" t="str">
        <f t="shared" si="22"/>
        <v/>
      </c>
      <c r="Z182" s="146" t="str">
        <f>IF(Y182="","",(IF(INDEX(Cables!$A$1:$U$200,MATCH(UPPER(E182),Cables!$B$1:$B$200,0),21)="",Y182-2,(IF(INDEX(Cables!$A$1:$U$200,MATCH(UPPER(E182),Cables!$B$1:$B$200,0),21)*0.5&lt;R182,"Transit trop important",IF(INDEX(Cables!$A$1:$U$200,MATCH(UPPER(E182),Cables!$B$1:$B$200,0),21)*0.25&gt;R182,Y182-2,Y182-4))))))</f>
        <v/>
      </c>
      <c r="AA182" s="146" t="str">
        <f>IF(Y182="","",(IF(INDEX(Cables!$A$1:$U$200,MATCH(UPPER(E182),Cables!$B$1:$B$200,0),21)="",Y182+2,(IF(INDEX(Cables!$A$1:$U$200,MATCH(UPPER(E182),Cables!$B$1:$B$200,0),21)*0.5&lt;R182,"Transit trop important",IF(INDEX(Cables!$A$1:$U$200,MATCH(UPPER(E182),Cables!$B$1:$B$200,0),21)*0.25&gt;R182,Y182+2,Y182+4))))))</f>
        <v/>
      </c>
      <c r="AB182" s="19" t="e">
        <f>INDEX(Cables!$A$1:$N$200,MATCH(UPPER(E182),Cables!$B$1:$B$200,0),14)</f>
        <v>#N/A</v>
      </c>
      <c r="AC182" s="8" t="e">
        <f t="shared" si="26"/>
        <v>#VALUE!</v>
      </c>
      <c r="AD182" s="8" t="str">
        <f t="shared" si="27"/>
        <v/>
      </c>
      <c r="AE182" s="154">
        <f t="shared" si="28"/>
        <v>2</v>
      </c>
      <c r="AF182" s="8" t="str">
        <f t="shared" si="29"/>
        <v/>
      </c>
      <c r="AG182" s="8">
        <v>5.6699999999999998E-8</v>
      </c>
      <c r="AH182" s="20" t="str">
        <f>IF(ISNUMBER(INDEX(Cables!$A$1:$N$200,MATCH(UPPER(E182),Cables!$B$1:$B$200,0),5)/1000)=FALSE,"",INDEX(Cables!$A$1:$N$200,MATCH(UPPER(E182),Cables!$B$1:$B$200,0),5)/1000)</f>
        <v/>
      </c>
      <c r="AI182" s="20" t="e">
        <f>INDEX(Cables!$A$1:$N$200,MATCH(UPPER(E182),Cables!$B$1:$B$200,0),7)/1000</f>
        <v>#N/A</v>
      </c>
      <c r="AK182" s="8">
        <f t="shared" si="30"/>
        <v>273.16000000000003</v>
      </c>
      <c r="AL182" s="8"/>
      <c r="AM182" s="21" t="e">
        <f t="shared" si="23"/>
        <v>#VALUE!</v>
      </c>
      <c r="AN182" s="20" t="e">
        <f t="shared" si="31"/>
        <v>#N/A</v>
      </c>
      <c r="AO182" s="21" t="e">
        <f t="shared" si="32"/>
        <v>#VALUE!</v>
      </c>
    </row>
    <row r="183" spans="1:41" x14ac:dyDescent="0.2">
      <c r="A183" s="34"/>
      <c r="B183" s="37"/>
      <c r="C183" s="33"/>
      <c r="D183" s="34"/>
      <c r="E183" s="45"/>
      <c r="F183" s="35"/>
      <c r="G183" s="44"/>
      <c r="H183" s="37"/>
      <c r="I183" s="46"/>
      <c r="J183" s="31"/>
      <c r="K183" s="31"/>
      <c r="L183" s="31"/>
      <c r="M183" s="38"/>
      <c r="N183" s="145" t="str">
        <f t="shared" si="24"/>
        <v/>
      </c>
      <c r="O183" s="81"/>
      <c r="P183" s="41"/>
      <c r="Q183" s="41"/>
      <c r="R183" s="43" t="str">
        <f t="shared" si="25"/>
        <v/>
      </c>
      <c r="S183" s="31"/>
      <c r="T183" s="38"/>
      <c r="U183" s="41"/>
      <c r="V183" s="38"/>
      <c r="W183" s="38"/>
      <c r="Y183" s="146" t="str">
        <f t="shared" si="22"/>
        <v/>
      </c>
      <c r="Z183" s="146" t="str">
        <f>IF(Y183="","",(IF(INDEX(Cables!$A$1:$U$200,MATCH(UPPER(E183),Cables!$B$1:$B$200,0),21)="",Y183-2,(IF(INDEX(Cables!$A$1:$U$200,MATCH(UPPER(E183),Cables!$B$1:$B$200,0),21)*0.5&lt;R183,"Transit trop important",IF(INDEX(Cables!$A$1:$U$200,MATCH(UPPER(E183),Cables!$B$1:$B$200,0),21)*0.25&gt;R183,Y183-2,Y183-4))))))</f>
        <v/>
      </c>
      <c r="AA183" s="146" t="str">
        <f>IF(Y183="","",(IF(INDEX(Cables!$A$1:$U$200,MATCH(UPPER(E183),Cables!$B$1:$B$200,0),21)="",Y183+2,(IF(INDEX(Cables!$A$1:$U$200,MATCH(UPPER(E183),Cables!$B$1:$B$200,0),21)*0.5&lt;R183,"Transit trop important",IF(INDEX(Cables!$A$1:$U$200,MATCH(UPPER(E183),Cables!$B$1:$B$200,0),21)*0.25&gt;R183,Y183+2,Y183+4))))))</f>
        <v/>
      </c>
      <c r="AB183" s="19" t="e">
        <f>INDEX(Cables!$A$1:$N$200,MATCH(UPPER(E183),Cables!$B$1:$B$200,0),14)</f>
        <v>#N/A</v>
      </c>
      <c r="AC183" s="8" t="e">
        <f t="shared" si="26"/>
        <v>#VALUE!</v>
      </c>
      <c r="AD183" s="8" t="str">
        <f t="shared" si="27"/>
        <v/>
      </c>
      <c r="AE183" s="154">
        <f t="shared" si="28"/>
        <v>2</v>
      </c>
      <c r="AF183" s="8" t="str">
        <f t="shared" si="29"/>
        <v/>
      </c>
      <c r="AG183" s="8">
        <v>5.6699999999999998E-8</v>
      </c>
      <c r="AH183" s="20" t="str">
        <f>IF(ISNUMBER(INDEX(Cables!$A$1:$N$200,MATCH(UPPER(E183),Cables!$B$1:$B$200,0),5)/1000)=FALSE,"",INDEX(Cables!$A$1:$N$200,MATCH(UPPER(E183),Cables!$B$1:$B$200,0),5)/1000)</f>
        <v/>
      </c>
      <c r="AI183" s="20" t="e">
        <f>INDEX(Cables!$A$1:$N$200,MATCH(UPPER(E183),Cables!$B$1:$B$200,0),7)/1000</f>
        <v>#N/A</v>
      </c>
      <c r="AK183" s="8">
        <f t="shared" si="30"/>
        <v>273.16000000000003</v>
      </c>
      <c r="AL183" s="8"/>
      <c r="AM183" s="21" t="e">
        <f t="shared" si="23"/>
        <v>#VALUE!</v>
      </c>
      <c r="AN183" s="20" t="e">
        <f t="shared" si="31"/>
        <v>#N/A</v>
      </c>
      <c r="AO183" s="21" t="e">
        <f t="shared" si="32"/>
        <v>#VALUE!</v>
      </c>
    </row>
    <row r="184" spans="1:41" x14ac:dyDescent="0.2">
      <c r="A184" s="34"/>
      <c r="B184" s="37"/>
      <c r="C184" s="33"/>
      <c r="D184" s="34"/>
      <c r="E184" s="45"/>
      <c r="F184" s="35"/>
      <c r="G184" s="44"/>
      <c r="H184" s="37"/>
      <c r="I184" s="46"/>
      <c r="J184" s="31"/>
      <c r="K184" s="31"/>
      <c r="L184" s="31"/>
      <c r="M184" s="38"/>
      <c r="N184" s="145" t="str">
        <f t="shared" si="24"/>
        <v/>
      </c>
      <c r="O184" s="81"/>
      <c r="P184" s="41"/>
      <c r="Q184" s="41"/>
      <c r="R184" s="43" t="str">
        <f t="shared" si="25"/>
        <v/>
      </c>
      <c r="S184" s="31"/>
      <c r="T184" s="38"/>
      <c r="U184" s="41"/>
      <c r="V184" s="38"/>
      <c r="W184" s="38"/>
      <c r="Y184" s="146" t="str">
        <f t="shared" si="22"/>
        <v/>
      </c>
      <c r="Z184" s="146" t="str">
        <f>IF(Y184="","",(IF(INDEX(Cables!$A$1:$U$200,MATCH(UPPER(E184),Cables!$B$1:$B$200,0),21)="",Y184-2,(IF(INDEX(Cables!$A$1:$U$200,MATCH(UPPER(E184),Cables!$B$1:$B$200,0),21)*0.5&lt;R184,"Transit trop important",IF(INDEX(Cables!$A$1:$U$200,MATCH(UPPER(E184),Cables!$B$1:$B$200,0),21)*0.25&gt;R184,Y184-2,Y184-4))))))</f>
        <v/>
      </c>
      <c r="AA184" s="146" t="str">
        <f>IF(Y184="","",(IF(INDEX(Cables!$A$1:$U$200,MATCH(UPPER(E184),Cables!$B$1:$B$200,0),21)="",Y184+2,(IF(INDEX(Cables!$A$1:$U$200,MATCH(UPPER(E184),Cables!$B$1:$B$200,0),21)*0.5&lt;R184,"Transit trop important",IF(INDEX(Cables!$A$1:$U$200,MATCH(UPPER(E184),Cables!$B$1:$B$200,0),21)*0.25&gt;R184,Y184+2,Y184+4))))))</f>
        <v/>
      </c>
      <c r="AB184" s="19" t="e">
        <f>INDEX(Cables!$A$1:$N$200,MATCH(UPPER(E184),Cables!$B$1:$B$200,0),14)</f>
        <v>#N/A</v>
      </c>
      <c r="AC184" s="8" t="e">
        <f t="shared" si="26"/>
        <v>#VALUE!</v>
      </c>
      <c r="AD184" s="8" t="str">
        <f t="shared" si="27"/>
        <v/>
      </c>
      <c r="AE184" s="154">
        <f t="shared" si="28"/>
        <v>2</v>
      </c>
      <c r="AF184" s="8" t="str">
        <f t="shared" si="29"/>
        <v/>
      </c>
      <c r="AG184" s="8">
        <v>5.6699999999999998E-8</v>
      </c>
      <c r="AH184" s="20" t="str">
        <f>IF(ISNUMBER(INDEX(Cables!$A$1:$N$200,MATCH(UPPER(E184),Cables!$B$1:$B$200,0),5)/1000)=FALSE,"",INDEX(Cables!$A$1:$N$200,MATCH(UPPER(E184),Cables!$B$1:$B$200,0),5)/1000)</f>
        <v/>
      </c>
      <c r="AI184" s="20" t="e">
        <f>INDEX(Cables!$A$1:$N$200,MATCH(UPPER(E184),Cables!$B$1:$B$200,0),7)/1000</f>
        <v>#N/A</v>
      </c>
      <c r="AK184" s="8">
        <f t="shared" si="30"/>
        <v>273.16000000000003</v>
      </c>
      <c r="AL184" s="8"/>
      <c r="AM184" s="21" t="e">
        <f t="shared" si="23"/>
        <v>#VALUE!</v>
      </c>
      <c r="AN184" s="20" t="e">
        <f t="shared" si="31"/>
        <v>#N/A</v>
      </c>
      <c r="AO184" s="21" t="e">
        <f t="shared" si="32"/>
        <v>#VALUE!</v>
      </c>
    </row>
    <row r="185" spans="1:41" x14ac:dyDescent="0.2">
      <c r="A185" s="34"/>
      <c r="B185" s="37"/>
      <c r="C185" s="33"/>
      <c r="D185" s="34"/>
      <c r="E185" s="45"/>
      <c r="F185" s="35"/>
      <c r="G185" s="44"/>
      <c r="H185" s="37"/>
      <c r="I185" s="46"/>
      <c r="J185" s="31"/>
      <c r="K185" s="31"/>
      <c r="L185" s="31"/>
      <c r="M185" s="38"/>
      <c r="N185" s="145" t="str">
        <f t="shared" si="24"/>
        <v/>
      </c>
      <c r="O185" s="81"/>
      <c r="P185" s="41"/>
      <c r="Q185" s="41"/>
      <c r="R185" s="43" t="str">
        <f t="shared" si="25"/>
        <v/>
      </c>
      <c r="S185" s="31"/>
      <c r="T185" s="38"/>
      <c r="U185" s="41"/>
      <c r="V185" s="38"/>
      <c r="W185" s="38"/>
      <c r="Y185" s="146" t="str">
        <f t="shared" si="22"/>
        <v/>
      </c>
      <c r="Z185" s="146" t="str">
        <f>IF(Y185="","",(IF(INDEX(Cables!$A$1:$U$200,MATCH(UPPER(E185),Cables!$B$1:$B$200,0),21)="",Y185-2,(IF(INDEX(Cables!$A$1:$U$200,MATCH(UPPER(E185),Cables!$B$1:$B$200,0),21)*0.5&lt;R185,"Transit trop important",IF(INDEX(Cables!$A$1:$U$200,MATCH(UPPER(E185),Cables!$B$1:$B$200,0),21)*0.25&gt;R185,Y185-2,Y185-4))))))</f>
        <v/>
      </c>
      <c r="AA185" s="146" t="str">
        <f>IF(Y185="","",(IF(INDEX(Cables!$A$1:$U$200,MATCH(UPPER(E185),Cables!$B$1:$B$200,0),21)="",Y185+2,(IF(INDEX(Cables!$A$1:$U$200,MATCH(UPPER(E185),Cables!$B$1:$B$200,0),21)*0.5&lt;R185,"Transit trop important",IF(INDEX(Cables!$A$1:$U$200,MATCH(UPPER(E185),Cables!$B$1:$B$200,0),21)*0.25&gt;R185,Y185+2,Y185+4))))))</f>
        <v/>
      </c>
      <c r="AB185" s="19" t="e">
        <f>INDEX(Cables!$A$1:$N$200,MATCH(UPPER(E185),Cables!$B$1:$B$200,0),14)</f>
        <v>#N/A</v>
      </c>
      <c r="AC185" s="8" t="e">
        <f t="shared" si="26"/>
        <v>#VALUE!</v>
      </c>
      <c r="AD185" s="8" t="str">
        <f t="shared" si="27"/>
        <v/>
      </c>
      <c r="AE185" s="154">
        <f t="shared" si="28"/>
        <v>2</v>
      </c>
      <c r="AF185" s="8" t="str">
        <f t="shared" si="29"/>
        <v/>
      </c>
      <c r="AG185" s="8">
        <v>5.6699999999999998E-8</v>
      </c>
      <c r="AH185" s="20" t="str">
        <f>IF(ISNUMBER(INDEX(Cables!$A$1:$N$200,MATCH(UPPER(E185),Cables!$B$1:$B$200,0),5)/1000)=FALSE,"",INDEX(Cables!$A$1:$N$200,MATCH(UPPER(E185),Cables!$B$1:$B$200,0),5)/1000)</f>
        <v/>
      </c>
      <c r="AI185" s="20" t="e">
        <f>INDEX(Cables!$A$1:$N$200,MATCH(UPPER(E185),Cables!$B$1:$B$200,0),7)/1000</f>
        <v>#N/A</v>
      </c>
      <c r="AK185" s="8">
        <f t="shared" si="30"/>
        <v>273.16000000000003</v>
      </c>
      <c r="AL185" s="8"/>
      <c r="AM185" s="21" t="e">
        <f t="shared" si="23"/>
        <v>#VALUE!</v>
      </c>
      <c r="AN185" s="20" t="e">
        <f t="shared" si="31"/>
        <v>#N/A</v>
      </c>
      <c r="AO185" s="21" t="e">
        <f t="shared" si="32"/>
        <v>#VALUE!</v>
      </c>
    </row>
    <row r="186" spans="1:41" x14ac:dyDescent="0.2">
      <c r="A186" s="34"/>
      <c r="B186" s="37"/>
      <c r="C186" s="33"/>
      <c r="D186" s="34"/>
      <c r="E186" s="45"/>
      <c r="F186" s="35"/>
      <c r="G186" s="44"/>
      <c r="H186" s="37"/>
      <c r="I186" s="46"/>
      <c r="J186" s="31"/>
      <c r="K186" s="31"/>
      <c r="L186" s="31"/>
      <c r="M186" s="38"/>
      <c r="N186" s="145" t="str">
        <f t="shared" si="24"/>
        <v/>
      </c>
      <c r="O186" s="81"/>
      <c r="P186" s="41"/>
      <c r="Q186" s="41"/>
      <c r="R186" s="43" t="str">
        <f t="shared" si="25"/>
        <v/>
      </c>
      <c r="S186" s="31"/>
      <c r="T186" s="38"/>
      <c r="U186" s="41"/>
      <c r="V186" s="38"/>
      <c r="W186" s="38"/>
      <c r="Y186" s="146" t="str">
        <f t="shared" si="22"/>
        <v/>
      </c>
      <c r="Z186" s="146" t="str">
        <f>IF(Y186="","",(IF(INDEX(Cables!$A$1:$U$200,MATCH(UPPER(E186),Cables!$B$1:$B$200,0),21)="",Y186-2,(IF(INDEX(Cables!$A$1:$U$200,MATCH(UPPER(E186),Cables!$B$1:$B$200,0),21)*0.5&lt;R186,"Transit trop important",IF(INDEX(Cables!$A$1:$U$200,MATCH(UPPER(E186),Cables!$B$1:$B$200,0),21)*0.25&gt;R186,Y186-2,Y186-4))))))</f>
        <v/>
      </c>
      <c r="AA186" s="146" t="str">
        <f>IF(Y186="","",(IF(INDEX(Cables!$A$1:$U$200,MATCH(UPPER(E186),Cables!$B$1:$B$200,0),21)="",Y186+2,(IF(INDEX(Cables!$A$1:$U$200,MATCH(UPPER(E186),Cables!$B$1:$B$200,0),21)*0.5&lt;R186,"Transit trop important",IF(INDEX(Cables!$A$1:$U$200,MATCH(UPPER(E186),Cables!$B$1:$B$200,0),21)*0.25&gt;R186,Y186+2,Y186+4))))))</f>
        <v/>
      </c>
      <c r="AB186" s="19" t="e">
        <f>INDEX(Cables!$A$1:$N$200,MATCH(UPPER(E186),Cables!$B$1:$B$200,0),14)</f>
        <v>#N/A</v>
      </c>
      <c r="AC186" s="8" t="e">
        <f t="shared" si="26"/>
        <v>#VALUE!</v>
      </c>
      <c r="AD186" s="8" t="str">
        <f t="shared" si="27"/>
        <v/>
      </c>
      <c r="AE186" s="154">
        <f t="shared" si="28"/>
        <v>2</v>
      </c>
      <c r="AF186" s="8" t="str">
        <f t="shared" si="29"/>
        <v/>
      </c>
      <c r="AG186" s="8">
        <v>5.6699999999999998E-8</v>
      </c>
      <c r="AH186" s="20" t="str">
        <f>IF(ISNUMBER(INDEX(Cables!$A$1:$N$200,MATCH(UPPER(E186),Cables!$B$1:$B$200,0),5)/1000)=FALSE,"",INDEX(Cables!$A$1:$N$200,MATCH(UPPER(E186),Cables!$B$1:$B$200,0),5)/1000)</f>
        <v/>
      </c>
      <c r="AI186" s="20" t="e">
        <f>INDEX(Cables!$A$1:$N$200,MATCH(UPPER(E186),Cables!$B$1:$B$200,0),7)/1000</f>
        <v>#N/A</v>
      </c>
      <c r="AK186" s="8">
        <f t="shared" si="30"/>
        <v>273.16000000000003</v>
      </c>
      <c r="AL186" s="8"/>
      <c r="AM186" s="21" t="e">
        <f t="shared" si="23"/>
        <v>#VALUE!</v>
      </c>
      <c r="AN186" s="20" t="e">
        <f t="shared" si="31"/>
        <v>#N/A</v>
      </c>
      <c r="AO186" s="21" t="e">
        <f t="shared" si="32"/>
        <v>#VALUE!</v>
      </c>
    </row>
    <row r="187" spans="1:41" x14ac:dyDescent="0.2">
      <c r="A187" s="34"/>
      <c r="B187" s="37"/>
      <c r="C187" s="33"/>
      <c r="D187" s="34"/>
      <c r="E187" s="45"/>
      <c r="F187" s="35"/>
      <c r="G187" s="44"/>
      <c r="H187" s="37"/>
      <c r="I187" s="46"/>
      <c r="J187" s="31"/>
      <c r="K187" s="31"/>
      <c r="L187" s="31"/>
      <c r="M187" s="38"/>
      <c r="N187" s="145" t="str">
        <f t="shared" si="24"/>
        <v/>
      </c>
      <c r="O187" s="81"/>
      <c r="P187" s="41"/>
      <c r="Q187" s="41"/>
      <c r="R187" s="43" t="str">
        <f t="shared" si="25"/>
        <v/>
      </c>
      <c r="S187" s="31"/>
      <c r="T187" s="38"/>
      <c r="U187" s="41"/>
      <c r="V187" s="38"/>
      <c r="W187" s="38"/>
      <c r="Y187" s="146" t="str">
        <f t="shared" si="22"/>
        <v/>
      </c>
      <c r="Z187" s="146" t="str">
        <f>IF(Y187="","",(IF(INDEX(Cables!$A$1:$U$200,MATCH(UPPER(E187),Cables!$B$1:$B$200,0),21)="",Y187-2,(IF(INDEX(Cables!$A$1:$U$200,MATCH(UPPER(E187),Cables!$B$1:$B$200,0),21)*0.5&lt;R187,"Transit trop important",IF(INDEX(Cables!$A$1:$U$200,MATCH(UPPER(E187),Cables!$B$1:$B$200,0),21)*0.25&gt;R187,Y187-2,Y187-4))))))</f>
        <v/>
      </c>
      <c r="AA187" s="146" t="str">
        <f>IF(Y187="","",(IF(INDEX(Cables!$A$1:$U$200,MATCH(UPPER(E187),Cables!$B$1:$B$200,0),21)="",Y187+2,(IF(INDEX(Cables!$A$1:$U$200,MATCH(UPPER(E187),Cables!$B$1:$B$200,0),21)*0.5&lt;R187,"Transit trop important",IF(INDEX(Cables!$A$1:$U$200,MATCH(UPPER(E187),Cables!$B$1:$B$200,0),21)*0.25&gt;R187,Y187+2,Y187+4))))))</f>
        <v/>
      </c>
      <c r="AB187" s="19" t="e">
        <f>INDEX(Cables!$A$1:$N$200,MATCH(UPPER(E187),Cables!$B$1:$B$200,0),14)</f>
        <v>#N/A</v>
      </c>
      <c r="AC187" s="8" t="e">
        <f t="shared" si="26"/>
        <v>#VALUE!</v>
      </c>
      <c r="AD187" s="8" t="str">
        <f t="shared" si="27"/>
        <v/>
      </c>
      <c r="AE187" s="154">
        <f t="shared" si="28"/>
        <v>2</v>
      </c>
      <c r="AF187" s="8" t="str">
        <f t="shared" si="29"/>
        <v/>
      </c>
      <c r="AG187" s="8">
        <v>5.6699999999999998E-8</v>
      </c>
      <c r="AH187" s="20" t="str">
        <f>IF(ISNUMBER(INDEX(Cables!$A$1:$N$200,MATCH(UPPER(E187),Cables!$B$1:$B$200,0),5)/1000)=FALSE,"",INDEX(Cables!$A$1:$N$200,MATCH(UPPER(E187),Cables!$B$1:$B$200,0),5)/1000)</f>
        <v/>
      </c>
      <c r="AI187" s="20" t="e">
        <f>INDEX(Cables!$A$1:$N$200,MATCH(UPPER(E187),Cables!$B$1:$B$200,0),7)/1000</f>
        <v>#N/A</v>
      </c>
      <c r="AK187" s="8">
        <f t="shared" si="30"/>
        <v>273.16000000000003</v>
      </c>
      <c r="AL187" s="8"/>
      <c r="AM187" s="21" t="e">
        <f t="shared" si="23"/>
        <v>#VALUE!</v>
      </c>
      <c r="AN187" s="20" t="e">
        <f t="shared" si="31"/>
        <v>#N/A</v>
      </c>
      <c r="AO187" s="21" t="e">
        <f t="shared" si="32"/>
        <v>#VALUE!</v>
      </c>
    </row>
    <row r="188" spans="1:41" x14ac:dyDescent="0.2">
      <c r="A188" s="34"/>
      <c r="B188" s="37"/>
      <c r="C188" s="33"/>
      <c r="D188" s="34"/>
      <c r="E188" s="45"/>
      <c r="F188" s="35"/>
      <c r="G188" s="44"/>
      <c r="H188" s="37"/>
      <c r="I188" s="46"/>
      <c r="J188" s="31"/>
      <c r="K188" s="31"/>
      <c r="L188" s="31"/>
      <c r="M188" s="38"/>
      <c r="N188" s="145" t="str">
        <f t="shared" si="24"/>
        <v/>
      </c>
      <c r="O188" s="81"/>
      <c r="P188" s="41"/>
      <c r="Q188" s="41"/>
      <c r="R188" s="43" t="str">
        <f t="shared" si="25"/>
        <v/>
      </c>
      <c r="S188" s="31"/>
      <c r="T188" s="38"/>
      <c r="U188" s="41"/>
      <c r="V188" s="38"/>
      <c r="W188" s="38"/>
      <c r="Y188" s="146" t="str">
        <f t="shared" si="22"/>
        <v/>
      </c>
      <c r="Z188" s="146" t="str">
        <f>IF(Y188="","",(IF(INDEX(Cables!$A$1:$U$200,MATCH(UPPER(E188),Cables!$B$1:$B$200,0),21)="",Y188-2,(IF(INDEX(Cables!$A$1:$U$200,MATCH(UPPER(E188),Cables!$B$1:$B$200,0),21)*0.5&lt;R188,"Transit trop important",IF(INDEX(Cables!$A$1:$U$200,MATCH(UPPER(E188),Cables!$B$1:$B$200,0),21)*0.25&gt;R188,Y188-2,Y188-4))))))</f>
        <v/>
      </c>
      <c r="AA188" s="146" t="str">
        <f>IF(Y188="","",(IF(INDEX(Cables!$A$1:$U$200,MATCH(UPPER(E188),Cables!$B$1:$B$200,0),21)="",Y188+2,(IF(INDEX(Cables!$A$1:$U$200,MATCH(UPPER(E188),Cables!$B$1:$B$200,0),21)*0.5&lt;R188,"Transit trop important",IF(INDEX(Cables!$A$1:$U$200,MATCH(UPPER(E188),Cables!$B$1:$B$200,0),21)*0.25&gt;R188,Y188+2,Y188+4))))))</f>
        <v/>
      </c>
      <c r="AB188" s="19" t="e">
        <f>INDEX(Cables!$A$1:$N$200,MATCH(UPPER(E188),Cables!$B$1:$B$200,0),14)</f>
        <v>#N/A</v>
      </c>
      <c r="AC188" s="8" t="e">
        <f t="shared" si="26"/>
        <v>#VALUE!</v>
      </c>
      <c r="AD188" s="8" t="str">
        <f t="shared" si="27"/>
        <v/>
      </c>
      <c r="AE188" s="154">
        <f t="shared" si="28"/>
        <v>2</v>
      </c>
      <c r="AF188" s="8" t="str">
        <f t="shared" si="29"/>
        <v/>
      </c>
      <c r="AG188" s="8">
        <v>5.6699999999999998E-8</v>
      </c>
      <c r="AH188" s="20" t="str">
        <f>IF(ISNUMBER(INDEX(Cables!$A$1:$N$200,MATCH(UPPER(E188),Cables!$B$1:$B$200,0),5)/1000)=FALSE,"",INDEX(Cables!$A$1:$N$200,MATCH(UPPER(E188),Cables!$B$1:$B$200,0),5)/1000)</f>
        <v/>
      </c>
      <c r="AI188" s="20" t="e">
        <f>INDEX(Cables!$A$1:$N$200,MATCH(UPPER(E188),Cables!$B$1:$B$200,0),7)/1000</f>
        <v>#N/A</v>
      </c>
      <c r="AK188" s="8">
        <f t="shared" si="30"/>
        <v>273.16000000000003</v>
      </c>
      <c r="AL188" s="8"/>
      <c r="AM188" s="21" t="e">
        <f t="shared" si="23"/>
        <v>#VALUE!</v>
      </c>
      <c r="AN188" s="20" t="e">
        <f t="shared" si="31"/>
        <v>#N/A</v>
      </c>
      <c r="AO188" s="21" t="e">
        <f t="shared" si="32"/>
        <v>#VALUE!</v>
      </c>
    </row>
    <row r="189" spans="1:41" x14ac:dyDescent="0.2">
      <c r="A189" s="34"/>
      <c r="B189" s="37"/>
      <c r="C189" s="33"/>
      <c r="D189" s="34"/>
      <c r="E189" s="45"/>
      <c r="F189" s="35"/>
      <c r="G189" s="44"/>
      <c r="H189" s="37"/>
      <c r="I189" s="46"/>
      <c r="J189" s="31"/>
      <c r="K189" s="31"/>
      <c r="L189" s="31"/>
      <c r="M189" s="38"/>
      <c r="N189" s="145" t="str">
        <f t="shared" si="24"/>
        <v/>
      </c>
      <c r="O189" s="81"/>
      <c r="P189" s="41"/>
      <c r="Q189" s="41"/>
      <c r="R189" s="43" t="str">
        <f t="shared" si="25"/>
        <v/>
      </c>
      <c r="S189" s="31"/>
      <c r="T189" s="38"/>
      <c r="U189" s="41"/>
      <c r="V189" s="38"/>
      <c r="W189" s="38"/>
      <c r="Y189" s="146" t="str">
        <f t="shared" si="22"/>
        <v/>
      </c>
      <c r="Z189" s="146" t="str">
        <f>IF(Y189="","",(IF(INDEX(Cables!$A$1:$U$200,MATCH(UPPER(E189),Cables!$B$1:$B$200,0),21)="",Y189-2,(IF(INDEX(Cables!$A$1:$U$200,MATCH(UPPER(E189),Cables!$B$1:$B$200,0),21)*0.5&lt;R189,"Transit trop important",IF(INDEX(Cables!$A$1:$U$200,MATCH(UPPER(E189),Cables!$B$1:$B$200,0),21)*0.25&gt;R189,Y189-2,Y189-4))))))</f>
        <v/>
      </c>
      <c r="AA189" s="146" t="str">
        <f>IF(Y189="","",(IF(INDEX(Cables!$A$1:$U$200,MATCH(UPPER(E189),Cables!$B$1:$B$200,0),21)="",Y189+2,(IF(INDEX(Cables!$A$1:$U$200,MATCH(UPPER(E189),Cables!$B$1:$B$200,0),21)*0.5&lt;R189,"Transit trop important",IF(INDEX(Cables!$A$1:$U$200,MATCH(UPPER(E189),Cables!$B$1:$B$200,0),21)*0.25&gt;R189,Y189+2,Y189+4))))))</f>
        <v/>
      </c>
      <c r="AB189" s="19" t="e">
        <f>INDEX(Cables!$A$1:$N$200,MATCH(UPPER(E189),Cables!$B$1:$B$200,0),14)</f>
        <v>#N/A</v>
      </c>
      <c r="AC189" s="8" t="e">
        <f t="shared" si="26"/>
        <v>#VALUE!</v>
      </c>
      <c r="AD189" s="8" t="str">
        <f t="shared" si="27"/>
        <v/>
      </c>
      <c r="AE189" s="154">
        <f t="shared" si="28"/>
        <v>2</v>
      </c>
      <c r="AF189" s="8" t="str">
        <f t="shared" si="29"/>
        <v/>
      </c>
      <c r="AG189" s="8">
        <v>5.6699999999999998E-8</v>
      </c>
      <c r="AH189" s="20" t="str">
        <f>IF(ISNUMBER(INDEX(Cables!$A$1:$N$200,MATCH(UPPER(E189),Cables!$B$1:$B$200,0),5)/1000)=FALSE,"",INDEX(Cables!$A$1:$N$200,MATCH(UPPER(E189),Cables!$B$1:$B$200,0),5)/1000)</f>
        <v/>
      </c>
      <c r="AI189" s="20" t="e">
        <f>INDEX(Cables!$A$1:$N$200,MATCH(UPPER(E189),Cables!$B$1:$B$200,0),7)/1000</f>
        <v>#N/A</v>
      </c>
      <c r="AK189" s="8">
        <f t="shared" si="30"/>
        <v>273.16000000000003</v>
      </c>
      <c r="AL189" s="8"/>
      <c r="AM189" s="21" t="e">
        <f t="shared" si="23"/>
        <v>#VALUE!</v>
      </c>
      <c r="AN189" s="20" t="e">
        <f t="shared" si="31"/>
        <v>#N/A</v>
      </c>
      <c r="AO189" s="21" t="e">
        <f t="shared" si="32"/>
        <v>#VALUE!</v>
      </c>
    </row>
    <row r="190" spans="1:41" x14ac:dyDescent="0.2">
      <c r="A190" s="34"/>
      <c r="B190" s="37"/>
      <c r="C190" s="33"/>
      <c r="D190" s="34"/>
      <c r="E190" s="45"/>
      <c r="F190" s="35"/>
      <c r="G190" s="44"/>
      <c r="H190" s="37"/>
      <c r="I190" s="46"/>
      <c r="J190" s="31"/>
      <c r="K190" s="31"/>
      <c r="L190" s="31"/>
      <c r="M190" s="38"/>
      <c r="N190" s="145" t="str">
        <f t="shared" si="24"/>
        <v/>
      </c>
      <c r="O190" s="81"/>
      <c r="P190" s="41"/>
      <c r="Q190" s="41"/>
      <c r="R190" s="43" t="str">
        <f t="shared" si="25"/>
        <v/>
      </c>
      <c r="S190" s="31"/>
      <c r="T190" s="38"/>
      <c r="U190" s="41"/>
      <c r="V190" s="38"/>
      <c r="W190" s="38"/>
      <c r="Y190" s="146" t="str">
        <f t="shared" si="22"/>
        <v/>
      </c>
      <c r="Z190" s="146" t="str">
        <f>IF(Y190="","",(IF(INDEX(Cables!$A$1:$U$200,MATCH(UPPER(E190),Cables!$B$1:$B$200,0),21)="",Y190-2,(IF(INDEX(Cables!$A$1:$U$200,MATCH(UPPER(E190),Cables!$B$1:$B$200,0),21)*0.5&lt;R190,"Transit trop important",IF(INDEX(Cables!$A$1:$U$200,MATCH(UPPER(E190),Cables!$B$1:$B$200,0),21)*0.25&gt;R190,Y190-2,Y190-4))))))</f>
        <v/>
      </c>
      <c r="AA190" s="146" t="str">
        <f>IF(Y190="","",(IF(INDEX(Cables!$A$1:$U$200,MATCH(UPPER(E190),Cables!$B$1:$B$200,0),21)="",Y190+2,(IF(INDEX(Cables!$A$1:$U$200,MATCH(UPPER(E190),Cables!$B$1:$B$200,0),21)*0.5&lt;R190,"Transit trop important",IF(INDEX(Cables!$A$1:$U$200,MATCH(UPPER(E190),Cables!$B$1:$B$200,0),21)*0.25&gt;R190,Y190+2,Y190+4))))))</f>
        <v/>
      </c>
      <c r="AB190" s="19" t="e">
        <f>INDEX(Cables!$A$1:$N$200,MATCH(UPPER(E190),Cables!$B$1:$B$200,0),14)</f>
        <v>#N/A</v>
      </c>
      <c r="AC190" s="8" t="e">
        <f t="shared" si="26"/>
        <v>#VALUE!</v>
      </c>
      <c r="AD190" s="8" t="str">
        <f t="shared" si="27"/>
        <v/>
      </c>
      <c r="AE190" s="154">
        <f t="shared" si="28"/>
        <v>2</v>
      </c>
      <c r="AF190" s="8" t="str">
        <f t="shared" si="29"/>
        <v/>
      </c>
      <c r="AG190" s="8">
        <v>5.6699999999999998E-8</v>
      </c>
      <c r="AH190" s="20" t="str">
        <f>IF(ISNUMBER(INDEX(Cables!$A$1:$N$200,MATCH(UPPER(E190),Cables!$B$1:$B$200,0),5)/1000)=FALSE,"",INDEX(Cables!$A$1:$N$200,MATCH(UPPER(E190),Cables!$B$1:$B$200,0),5)/1000)</f>
        <v/>
      </c>
      <c r="AI190" s="20" t="e">
        <f>INDEX(Cables!$A$1:$N$200,MATCH(UPPER(E190),Cables!$B$1:$B$200,0),7)/1000</f>
        <v>#N/A</v>
      </c>
      <c r="AK190" s="8">
        <f t="shared" si="30"/>
        <v>273.16000000000003</v>
      </c>
      <c r="AL190" s="8"/>
      <c r="AM190" s="21" t="e">
        <f t="shared" si="23"/>
        <v>#VALUE!</v>
      </c>
      <c r="AN190" s="20" t="e">
        <f t="shared" si="31"/>
        <v>#N/A</v>
      </c>
      <c r="AO190" s="21" t="e">
        <f t="shared" si="32"/>
        <v>#VALUE!</v>
      </c>
    </row>
    <row r="191" spans="1:41" x14ac:dyDescent="0.2">
      <c r="A191" s="34"/>
      <c r="B191" s="37"/>
      <c r="C191" s="33"/>
      <c r="D191" s="34"/>
      <c r="E191" s="45"/>
      <c r="F191" s="35"/>
      <c r="G191" s="44"/>
      <c r="H191" s="37"/>
      <c r="I191" s="46"/>
      <c r="J191" s="31"/>
      <c r="K191" s="31"/>
      <c r="L191" s="31"/>
      <c r="M191" s="38"/>
      <c r="N191" s="145" t="str">
        <f t="shared" si="24"/>
        <v/>
      </c>
      <c r="O191" s="81"/>
      <c r="P191" s="41"/>
      <c r="Q191" s="41"/>
      <c r="R191" s="43" t="str">
        <f t="shared" si="25"/>
        <v/>
      </c>
      <c r="S191" s="31"/>
      <c r="T191" s="38"/>
      <c r="U191" s="41"/>
      <c r="V191" s="38"/>
      <c r="W191" s="38"/>
      <c r="Y191" s="146" t="str">
        <f t="shared" si="22"/>
        <v/>
      </c>
      <c r="Z191" s="146" t="str">
        <f>IF(Y191="","",(IF(INDEX(Cables!$A$1:$U$200,MATCH(UPPER(E191),Cables!$B$1:$B$200,0),21)="",Y191-2,(IF(INDEX(Cables!$A$1:$U$200,MATCH(UPPER(E191),Cables!$B$1:$B$200,0),21)*0.5&lt;R191,"Transit trop important",IF(INDEX(Cables!$A$1:$U$200,MATCH(UPPER(E191),Cables!$B$1:$B$200,0),21)*0.25&gt;R191,Y191-2,Y191-4))))))</f>
        <v/>
      </c>
      <c r="AA191" s="146" t="str">
        <f>IF(Y191="","",(IF(INDEX(Cables!$A$1:$U$200,MATCH(UPPER(E191),Cables!$B$1:$B$200,0),21)="",Y191+2,(IF(INDEX(Cables!$A$1:$U$200,MATCH(UPPER(E191),Cables!$B$1:$B$200,0),21)*0.5&lt;R191,"Transit trop important",IF(INDEX(Cables!$A$1:$U$200,MATCH(UPPER(E191),Cables!$B$1:$B$200,0),21)*0.25&gt;R191,Y191+2,Y191+4))))))</f>
        <v/>
      </c>
      <c r="AB191" s="19" t="e">
        <f>INDEX(Cables!$A$1:$N$200,MATCH(UPPER(E191),Cables!$B$1:$B$200,0),14)</f>
        <v>#N/A</v>
      </c>
      <c r="AC191" s="8" t="e">
        <f t="shared" si="26"/>
        <v>#VALUE!</v>
      </c>
      <c r="AD191" s="8" t="str">
        <f t="shared" si="27"/>
        <v/>
      </c>
      <c r="AE191" s="154">
        <f t="shared" si="28"/>
        <v>2</v>
      </c>
      <c r="AF191" s="8" t="str">
        <f t="shared" si="29"/>
        <v/>
      </c>
      <c r="AG191" s="8">
        <v>5.6699999999999998E-8</v>
      </c>
      <c r="AH191" s="20" t="str">
        <f>IF(ISNUMBER(INDEX(Cables!$A$1:$N$200,MATCH(UPPER(E191),Cables!$B$1:$B$200,0),5)/1000)=FALSE,"",INDEX(Cables!$A$1:$N$200,MATCH(UPPER(E191),Cables!$B$1:$B$200,0),5)/1000)</f>
        <v/>
      </c>
      <c r="AI191" s="20" t="e">
        <f>INDEX(Cables!$A$1:$N$200,MATCH(UPPER(E191),Cables!$B$1:$B$200,0),7)/1000</f>
        <v>#N/A</v>
      </c>
      <c r="AK191" s="8">
        <f t="shared" si="30"/>
        <v>273.16000000000003</v>
      </c>
      <c r="AL191" s="8"/>
      <c r="AM191" s="21" t="e">
        <f t="shared" si="23"/>
        <v>#VALUE!</v>
      </c>
      <c r="AN191" s="20" t="e">
        <f t="shared" si="31"/>
        <v>#N/A</v>
      </c>
      <c r="AO191" s="21" t="e">
        <f t="shared" si="32"/>
        <v>#VALUE!</v>
      </c>
    </row>
    <row r="192" spans="1:41" x14ac:dyDescent="0.2">
      <c r="A192" s="34"/>
      <c r="B192" s="37"/>
      <c r="C192" s="33"/>
      <c r="D192" s="34"/>
      <c r="E192" s="45"/>
      <c r="F192" s="35"/>
      <c r="G192" s="44"/>
      <c r="H192" s="37"/>
      <c r="I192" s="46"/>
      <c r="J192" s="31"/>
      <c r="K192" s="31"/>
      <c r="L192" s="31"/>
      <c r="M192" s="38"/>
      <c r="N192" s="145" t="str">
        <f t="shared" si="24"/>
        <v/>
      </c>
      <c r="O192" s="81"/>
      <c r="P192" s="41"/>
      <c r="Q192" s="41"/>
      <c r="R192" s="43" t="str">
        <f t="shared" si="25"/>
        <v/>
      </c>
      <c r="S192" s="31"/>
      <c r="T192" s="38"/>
      <c r="U192" s="41"/>
      <c r="V192" s="38"/>
      <c r="W192" s="38"/>
      <c r="Y192" s="146" t="str">
        <f t="shared" si="22"/>
        <v/>
      </c>
      <c r="Z192" s="146" t="str">
        <f>IF(Y192="","",(IF(INDEX(Cables!$A$1:$U$200,MATCH(UPPER(E192),Cables!$B$1:$B$200,0),21)="",Y192-2,(IF(INDEX(Cables!$A$1:$U$200,MATCH(UPPER(E192),Cables!$B$1:$B$200,0),21)*0.5&lt;R192,"Transit trop important",IF(INDEX(Cables!$A$1:$U$200,MATCH(UPPER(E192),Cables!$B$1:$B$200,0),21)*0.25&gt;R192,Y192-2,Y192-4))))))</f>
        <v/>
      </c>
      <c r="AA192" s="146" t="str">
        <f>IF(Y192="","",(IF(INDEX(Cables!$A$1:$U$200,MATCH(UPPER(E192),Cables!$B$1:$B$200,0),21)="",Y192+2,(IF(INDEX(Cables!$A$1:$U$200,MATCH(UPPER(E192),Cables!$B$1:$B$200,0),21)*0.5&lt;R192,"Transit trop important",IF(INDEX(Cables!$A$1:$U$200,MATCH(UPPER(E192),Cables!$B$1:$B$200,0),21)*0.25&gt;R192,Y192+2,Y192+4))))))</f>
        <v/>
      </c>
      <c r="AB192" s="19" t="e">
        <f>INDEX(Cables!$A$1:$N$200,MATCH(UPPER(E192),Cables!$B$1:$B$200,0),14)</f>
        <v>#N/A</v>
      </c>
      <c r="AC192" s="8" t="e">
        <f t="shared" si="26"/>
        <v>#VALUE!</v>
      </c>
      <c r="AD192" s="8" t="str">
        <f t="shared" si="27"/>
        <v/>
      </c>
      <c r="AE192" s="154">
        <f t="shared" si="28"/>
        <v>2</v>
      </c>
      <c r="AF192" s="8" t="str">
        <f t="shared" si="29"/>
        <v/>
      </c>
      <c r="AG192" s="8">
        <v>5.6699999999999998E-8</v>
      </c>
      <c r="AH192" s="20" t="str">
        <f>IF(ISNUMBER(INDEX(Cables!$A$1:$N$200,MATCH(UPPER(E192),Cables!$B$1:$B$200,0),5)/1000)=FALSE,"",INDEX(Cables!$A$1:$N$200,MATCH(UPPER(E192),Cables!$B$1:$B$200,0),5)/1000)</f>
        <v/>
      </c>
      <c r="AI192" s="20" t="e">
        <f>INDEX(Cables!$A$1:$N$200,MATCH(UPPER(E192),Cables!$B$1:$B$200,0),7)/1000</f>
        <v>#N/A</v>
      </c>
      <c r="AK192" s="8">
        <f t="shared" si="30"/>
        <v>273.16000000000003</v>
      </c>
      <c r="AL192" s="8"/>
      <c r="AM192" s="21" t="e">
        <f t="shared" si="23"/>
        <v>#VALUE!</v>
      </c>
      <c r="AN192" s="20" t="e">
        <f t="shared" si="31"/>
        <v>#N/A</v>
      </c>
      <c r="AO192" s="21" t="e">
        <f t="shared" si="32"/>
        <v>#VALUE!</v>
      </c>
    </row>
    <row r="193" spans="1:41" x14ac:dyDescent="0.2">
      <c r="A193" s="34"/>
      <c r="B193" s="37"/>
      <c r="C193" s="33"/>
      <c r="D193" s="34"/>
      <c r="E193" s="45"/>
      <c r="F193" s="35"/>
      <c r="G193" s="44"/>
      <c r="H193" s="37"/>
      <c r="I193" s="46"/>
      <c r="J193" s="31"/>
      <c r="K193" s="31"/>
      <c r="L193" s="31"/>
      <c r="M193" s="38"/>
      <c r="N193" s="145" t="str">
        <f t="shared" si="24"/>
        <v/>
      </c>
      <c r="O193" s="81"/>
      <c r="P193" s="41"/>
      <c r="Q193" s="41"/>
      <c r="R193" s="43" t="str">
        <f t="shared" si="25"/>
        <v/>
      </c>
      <c r="S193" s="31"/>
      <c r="T193" s="38"/>
      <c r="U193" s="41"/>
      <c r="V193" s="38"/>
      <c r="W193" s="38"/>
      <c r="Y193" s="146" t="str">
        <f t="shared" si="22"/>
        <v/>
      </c>
      <c r="Z193" s="146" t="str">
        <f>IF(Y193="","",(IF(INDEX(Cables!$A$1:$U$200,MATCH(UPPER(E193),Cables!$B$1:$B$200,0),21)="",Y193-2,(IF(INDEX(Cables!$A$1:$U$200,MATCH(UPPER(E193),Cables!$B$1:$B$200,0),21)*0.5&lt;R193,"Transit trop important",IF(INDEX(Cables!$A$1:$U$200,MATCH(UPPER(E193),Cables!$B$1:$B$200,0),21)*0.25&gt;R193,Y193-2,Y193-4))))))</f>
        <v/>
      </c>
      <c r="AA193" s="146" t="str">
        <f>IF(Y193="","",(IF(INDEX(Cables!$A$1:$U$200,MATCH(UPPER(E193),Cables!$B$1:$B$200,0),21)="",Y193+2,(IF(INDEX(Cables!$A$1:$U$200,MATCH(UPPER(E193),Cables!$B$1:$B$200,0),21)*0.5&lt;R193,"Transit trop important",IF(INDEX(Cables!$A$1:$U$200,MATCH(UPPER(E193),Cables!$B$1:$B$200,0),21)*0.25&gt;R193,Y193+2,Y193+4))))))</f>
        <v/>
      </c>
      <c r="AB193" s="19" t="e">
        <f>INDEX(Cables!$A$1:$N$200,MATCH(UPPER(E193),Cables!$B$1:$B$200,0),14)</f>
        <v>#N/A</v>
      </c>
      <c r="AC193" s="8" t="e">
        <f t="shared" si="26"/>
        <v>#VALUE!</v>
      </c>
      <c r="AD193" s="8" t="str">
        <f t="shared" si="27"/>
        <v/>
      </c>
      <c r="AE193" s="154">
        <f t="shared" si="28"/>
        <v>2</v>
      </c>
      <c r="AF193" s="8" t="str">
        <f t="shared" si="29"/>
        <v/>
      </c>
      <c r="AG193" s="8">
        <v>5.6699999999999998E-8</v>
      </c>
      <c r="AH193" s="20" t="str">
        <f>IF(ISNUMBER(INDEX(Cables!$A$1:$N$200,MATCH(UPPER(E193),Cables!$B$1:$B$200,0),5)/1000)=FALSE,"",INDEX(Cables!$A$1:$N$200,MATCH(UPPER(E193),Cables!$B$1:$B$200,0),5)/1000)</f>
        <v/>
      </c>
      <c r="AI193" s="20" t="e">
        <f>INDEX(Cables!$A$1:$N$200,MATCH(UPPER(E193),Cables!$B$1:$B$200,0),7)/1000</f>
        <v>#N/A</v>
      </c>
      <c r="AK193" s="8">
        <f t="shared" si="30"/>
        <v>273.16000000000003</v>
      </c>
      <c r="AL193" s="8"/>
      <c r="AM193" s="21" t="e">
        <f t="shared" si="23"/>
        <v>#VALUE!</v>
      </c>
      <c r="AN193" s="20" t="e">
        <f t="shared" si="31"/>
        <v>#N/A</v>
      </c>
      <c r="AO193" s="21" t="e">
        <f t="shared" si="32"/>
        <v>#VALUE!</v>
      </c>
    </row>
    <row r="194" spans="1:41" x14ac:dyDescent="0.2">
      <c r="A194" s="34"/>
      <c r="B194" s="37"/>
      <c r="C194" s="33"/>
      <c r="D194" s="34"/>
      <c r="E194" s="45"/>
      <c r="F194" s="35"/>
      <c r="G194" s="44"/>
      <c r="H194" s="37"/>
      <c r="I194" s="46"/>
      <c r="J194" s="31"/>
      <c r="K194" s="31"/>
      <c r="L194" s="31"/>
      <c r="M194" s="38"/>
      <c r="N194" s="145" t="str">
        <f t="shared" si="24"/>
        <v/>
      </c>
      <c r="O194" s="81"/>
      <c r="P194" s="41"/>
      <c r="Q194" s="41"/>
      <c r="R194" s="43" t="str">
        <f t="shared" si="25"/>
        <v/>
      </c>
      <c r="S194" s="31"/>
      <c r="T194" s="38"/>
      <c r="U194" s="41"/>
      <c r="V194" s="38"/>
      <c r="W194" s="38"/>
      <c r="Y194" s="146" t="str">
        <f t="shared" si="22"/>
        <v/>
      </c>
      <c r="Z194" s="146" t="str">
        <f>IF(Y194="","",(IF(INDEX(Cables!$A$1:$U$200,MATCH(UPPER(E194),Cables!$B$1:$B$200,0),21)="",Y194-2,(IF(INDEX(Cables!$A$1:$U$200,MATCH(UPPER(E194),Cables!$B$1:$B$200,0),21)*0.5&lt;R194,"Transit trop important",IF(INDEX(Cables!$A$1:$U$200,MATCH(UPPER(E194),Cables!$B$1:$B$200,0),21)*0.25&gt;R194,Y194-2,Y194-4))))))</f>
        <v/>
      </c>
      <c r="AA194" s="146" t="str">
        <f>IF(Y194="","",(IF(INDEX(Cables!$A$1:$U$200,MATCH(UPPER(E194),Cables!$B$1:$B$200,0),21)="",Y194+2,(IF(INDEX(Cables!$A$1:$U$200,MATCH(UPPER(E194),Cables!$B$1:$B$200,0),21)*0.5&lt;R194,"Transit trop important",IF(INDEX(Cables!$A$1:$U$200,MATCH(UPPER(E194),Cables!$B$1:$B$200,0),21)*0.25&gt;R194,Y194+2,Y194+4))))))</f>
        <v/>
      </c>
      <c r="AB194" s="19" t="e">
        <f>INDEX(Cables!$A$1:$N$200,MATCH(UPPER(E194),Cables!$B$1:$B$200,0),14)</f>
        <v>#N/A</v>
      </c>
      <c r="AC194" s="8" t="e">
        <f t="shared" si="26"/>
        <v>#VALUE!</v>
      </c>
      <c r="AD194" s="8" t="str">
        <f t="shared" si="27"/>
        <v/>
      </c>
      <c r="AE194" s="154">
        <f t="shared" si="28"/>
        <v>2</v>
      </c>
      <c r="AF194" s="8" t="str">
        <f t="shared" si="29"/>
        <v/>
      </c>
      <c r="AG194" s="8">
        <v>5.6699999999999998E-8</v>
      </c>
      <c r="AH194" s="20" t="str">
        <f>IF(ISNUMBER(INDEX(Cables!$A$1:$N$200,MATCH(UPPER(E194),Cables!$B$1:$B$200,0),5)/1000)=FALSE,"",INDEX(Cables!$A$1:$N$200,MATCH(UPPER(E194),Cables!$B$1:$B$200,0),5)/1000)</f>
        <v/>
      </c>
      <c r="AI194" s="20" t="e">
        <f>INDEX(Cables!$A$1:$N$200,MATCH(UPPER(E194),Cables!$B$1:$B$200,0),7)/1000</f>
        <v>#N/A</v>
      </c>
      <c r="AK194" s="8">
        <f t="shared" si="30"/>
        <v>273.16000000000003</v>
      </c>
      <c r="AL194" s="8"/>
      <c r="AM194" s="21" t="e">
        <f t="shared" si="23"/>
        <v>#VALUE!</v>
      </c>
      <c r="AN194" s="20" t="e">
        <f t="shared" si="31"/>
        <v>#N/A</v>
      </c>
      <c r="AO194" s="21" t="e">
        <f t="shared" si="32"/>
        <v>#VALUE!</v>
      </c>
    </row>
    <row r="195" spans="1:41" x14ac:dyDescent="0.2">
      <c r="A195" s="34"/>
      <c r="B195" s="37"/>
      <c r="C195" s="33"/>
      <c r="D195" s="34"/>
      <c r="E195" s="45"/>
      <c r="F195" s="35"/>
      <c r="G195" s="44"/>
      <c r="H195" s="37"/>
      <c r="I195" s="46"/>
      <c r="J195" s="31"/>
      <c r="K195" s="31"/>
      <c r="L195" s="31"/>
      <c r="M195" s="38"/>
      <c r="N195" s="145" t="str">
        <f t="shared" si="24"/>
        <v/>
      </c>
      <c r="O195" s="81"/>
      <c r="P195" s="41"/>
      <c r="Q195" s="41"/>
      <c r="R195" s="43" t="str">
        <f t="shared" si="25"/>
        <v/>
      </c>
      <c r="S195" s="31"/>
      <c r="T195" s="38"/>
      <c r="U195" s="41"/>
      <c r="V195" s="38"/>
      <c r="W195" s="38"/>
      <c r="Y195" s="146" t="str">
        <f t="shared" si="22"/>
        <v/>
      </c>
      <c r="Z195" s="146" t="str">
        <f>IF(Y195="","",(IF(INDEX(Cables!$A$1:$U$200,MATCH(UPPER(E195),Cables!$B$1:$B$200,0),21)="",Y195-2,(IF(INDEX(Cables!$A$1:$U$200,MATCH(UPPER(E195),Cables!$B$1:$B$200,0),21)*0.5&lt;R195,"Transit trop important",IF(INDEX(Cables!$A$1:$U$200,MATCH(UPPER(E195),Cables!$B$1:$B$200,0),21)*0.25&gt;R195,Y195-2,Y195-4))))))</f>
        <v/>
      </c>
      <c r="AA195" s="146" t="str">
        <f>IF(Y195="","",(IF(INDEX(Cables!$A$1:$U$200,MATCH(UPPER(E195),Cables!$B$1:$B$200,0),21)="",Y195+2,(IF(INDEX(Cables!$A$1:$U$200,MATCH(UPPER(E195),Cables!$B$1:$B$200,0),21)*0.5&lt;R195,"Transit trop important",IF(INDEX(Cables!$A$1:$U$200,MATCH(UPPER(E195),Cables!$B$1:$B$200,0),21)*0.25&gt;R195,Y195+2,Y195+4))))))</f>
        <v/>
      </c>
      <c r="AB195" s="19" t="e">
        <f>INDEX(Cables!$A$1:$N$200,MATCH(UPPER(E195),Cables!$B$1:$B$200,0),14)</f>
        <v>#N/A</v>
      </c>
      <c r="AC195" s="8" t="e">
        <f t="shared" si="26"/>
        <v>#VALUE!</v>
      </c>
      <c r="AD195" s="8" t="str">
        <f t="shared" si="27"/>
        <v/>
      </c>
      <c r="AE195" s="154">
        <f t="shared" si="28"/>
        <v>2</v>
      </c>
      <c r="AF195" s="8" t="str">
        <f t="shared" si="29"/>
        <v/>
      </c>
      <c r="AG195" s="8">
        <v>5.6699999999999998E-8</v>
      </c>
      <c r="AH195" s="20" t="str">
        <f>IF(ISNUMBER(INDEX(Cables!$A$1:$N$200,MATCH(UPPER(E195),Cables!$B$1:$B$200,0),5)/1000)=FALSE,"",INDEX(Cables!$A$1:$N$200,MATCH(UPPER(E195),Cables!$B$1:$B$200,0),5)/1000)</f>
        <v/>
      </c>
      <c r="AI195" s="20" t="e">
        <f>INDEX(Cables!$A$1:$N$200,MATCH(UPPER(E195),Cables!$B$1:$B$200,0),7)/1000</f>
        <v>#N/A</v>
      </c>
      <c r="AK195" s="8">
        <f t="shared" si="30"/>
        <v>273.16000000000003</v>
      </c>
      <c r="AL195" s="8"/>
      <c r="AM195" s="21" t="e">
        <f t="shared" si="23"/>
        <v>#VALUE!</v>
      </c>
      <c r="AN195" s="20" t="e">
        <f t="shared" si="31"/>
        <v>#N/A</v>
      </c>
      <c r="AO195" s="21" t="e">
        <f t="shared" si="32"/>
        <v>#VALUE!</v>
      </c>
    </row>
    <row r="196" spans="1:41" x14ac:dyDescent="0.2">
      <c r="A196" s="34"/>
      <c r="B196" s="37"/>
      <c r="C196" s="33"/>
      <c r="D196" s="34"/>
      <c r="E196" s="45"/>
      <c r="F196" s="35"/>
      <c r="G196" s="44"/>
      <c r="H196" s="37"/>
      <c r="I196" s="46"/>
      <c r="J196" s="31"/>
      <c r="K196" s="31"/>
      <c r="L196" s="31"/>
      <c r="M196" s="38"/>
      <c r="N196" s="145" t="str">
        <f t="shared" si="24"/>
        <v/>
      </c>
      <c r="O196" s="81"/>
      <c r="P196" s="41"/>
      <c r="Q196" s="41"/>
      <c r="R196" s="43" t="str">
        <f t="shared" si="25"/>
        <v/>
      </c>
      <c r="S196" s="31"/>
      <c r="T196" s="38"/>
      <c r="U196" s="41"/>
      <c r="V196" s="38"/>
      <c r="W196" s="38"/>
      <c r="Y196" s="146" t="str">
        <f t="shared" si="22"/>
        <v/>
      </c>
      <c r="Z196" s="146" t="str">
        <f>IF(Y196="","",(IF(INDEX(Cables!$A$1:$U$200,MATCH(UPPER(E196),Cables!$B$1:$B$200,0),21)="",Y196-2,(IF(INDEX(Cables!$A$1:$U$200,MATCH(UPPER(E196),Cables!$B$1:$B$200,0),21)*0.5&lt;R196,"Transit trop important",IF(INDEX(Cables!$A$1:$U$200,MATCH(UPPER(E196),Cables!$B$1:$B$200,0),21)*0.25&gt;R196,Y196-2,Y196-4))))))</f>
        <v/>
      </c>
      <c r="AA196" s="146" t="str">
        <f>IF(Y196="","",(IF(INDEX(Cables!$A$1:$U$200,MATCH(UPPER(E196),Cables!$B$1:$B$200,0),21)="",Y196+2,(IF(INDEX(Cables!$A$1:$U$200,MATCH(UPPER(E196),Cables!$B$1:$B$200,0),21)*0.5&lt;R196,"Transit trop important",IF(INDEX(Cables!$A$1:$U$200,MATCH(UPPER(E196),Cables!$B$1:$B$200,0),21)*0.25&gt;R196,Y196+2,Y196+4))))))</f>
        <v/>
      </c>
      <c r="AB196" s="19" t="e">
        <f>INDEX(Cables!$A$1:$N$200,MATCH(UPPER(E196),Cables!$B$1:$B$200,0),14)</f>
        <v>#N/A</v>
      </c>
      <c r="AC196" s="8" t="e">
        <f t="shared" si="26"/>
        <v>#VALUE!</v>
      </c>
      <c r="AD196" s="8" t="str">
        <f t="shared" si="27"/>
        <v/>
      </c>
      <c r="AE196" s="154">
        <f t="shared" si="28"/>
        <v>2</v>
      </c>
      <c r="AF196" s="8" t="str">
        <f t="shared" si="29"/>
        <v/>
      </c>
      <c r="AG196" s="8">
        <v>5.6699999999999998E-8</v>
      </c>
      <c r="AH196" s="20" t="str">
        <f>IF(ISNUMBER(INDEX(Cables!$A$1:$N$200,MATCH(UPPER(E196),Cables!$B$1:$B$200,0),5)/1000)=FALSE,"",INDEX(Cables!$A$1:$N$200,MATCH(UPPER(E196),Cables!$B$1:$B$200,0),5)/1000)</f>
        <v/>
      </c>
      <c r="AI196" s="20" t="e">
        <f>INDEX(Cables!$A$1:$N$200,MATCH(UPPER(E196),Cables!$B$1:$B$200,0),7)/1000</f>
        <v>#N/A</v>
      </c>
      <c r="AK196" s="8">
        <f t="shared" si="30"/>
        <v>273.16000000000003</v>
      </c>
      <c r="AL196" s="8"/>
      <c r="AM196" s="21" t="e">
        <f t="shared" si="23"/>
        <v>#VALUE!</v>
      </c>
      <c r="AN196" s="20" t="e">
        <f t="shared" si="31"/>
        <v>#N/A</v>
      </c>
      <c r="AO196" s="21" t="e">
        <f t="shared" si="32"/>
        <v>#VALUE!</v>
      </c>
    </row>
    <row r="197" spans="1:41" x14ac:dyDescent="0.2">
      <c r="A197" s="34"/>
      <c r="B197" s="37"/>
      <c r="C197" s="33"/>
      <c r="D197" s="34"/>
      <c r="E197" s="45"/>
      <c r="F197" s="35"/>
      <c r="G197" s="44"/>
      <c r="H197" s="37"/>
      <c r="I197" s="46"/>
      <c r="J197" s="31"/>
      <c r="K197" s="31"/>
      <c r="L197" s="31"/>
      <c r="M197" s="38"/>
      <c r="N197" s="145" t="str">
        <f t="shared" si="24"/>
        <v/>
      </c>
      <c r="O197" s="81"/>
      <c r="P197" s="41"/>
      <c r="Q197" s="41"/>
      <c r="R197" s="43" t="str">
        <f t="shared" si="25"/>
        <v/>
      </c>
      <c r="S197" s="31"/>
      <c r="T197" s="38"/>
      <c r="U197" s="41"/>
      <c r="V197" s="38"/>
      <c r="W197" s="38"/>
      <c r="Y197" s="146" t="str">
        <f t="shared" si="22"/>
        <v/>
      </c>
      <c r="Z197" s="146" t="str">
        <f>IF(Y197="","",(IF(INDEX(Cables!$A$1:$U$200,MATCH(UPPER(E197),Cables!$B$1:$B$200,0),21)="",Y197-2,(IF(INDEX(Cables!$A$1:$U$200,MATCH(UPPER(E197),Cables!$B$1:$B$200,0),21)*0.5&lt;R197,"Transit trop important",IF(INDEX(Cables!$A$1:$U$200,MATCH(UPPER(E197),Cables!$B$1:$B$200,0),21)*0.25&gt;R197,Y197-2,Y197-4))))))</f>
        <v/>
      </c>
      <c r="AA197" s="146" t="str">
        <f>IF(Y197="","",(IF(INDEX(Cables!$A$1:$U$200,MATCH(UPPER(E197),Cables!$B$1:$B$200,0),21)="",Y197+2,(IF(INDEX(Cables!$A$1:$U$200,MATCH(UPPER(E197),Cables!$B$1:$B$200,0),21)*0.5&lt;R197,"Transit trop important",IF(INDEX(Cables!$A$1:$U$200,MATCH(UPPER(E197),Cables!$B$1:$B$200,0),21)*0.25&gt;R197,Y197+2,Y197+4))))))</f>
        <v/>
      </c>
      <c r="AB197" s="19" t="e">
        <f>INDEX(Cables!$A$1:$N$200,MATCH(UPPER(E197),Cables!$B$1:$B$200,0),14)</f>
        <v>#N/A</v>
      </c>
      <c r="AC197" s="8" t="e">
        <f t="shared" si="26"/>
        <v>#VALUE!</v>
      </c>
      <c r="AD197" s="8" t="str">
        <f t="shared" si="27"/>
        <v/>
      </c>
      <c r="AE197" s="154">
        <f t="shared" si="28"/>
        <v>2</v>
      </c>
      <c r="AF197" s="8" t="str">
        <f t="shared" si="29"/>
        <v/>
      </c>
      <c r="AG197" s="8">
        <v>5.6699999999999998E-8</v>
      </c>
      <c r="AH197" s="20" t="str">
        <f>IF(ISNUMBER(INDEX(Cables!$A$1:$N$200,MATCH(UPPER(E197),Cables!$B$1:$B$200,0),5)/1000)=FALSE,"",INDEX(Cables!$A$1:$N$200,MATCH(UPPER(E197),Cables!$B$1:$B$200,0),5)/1000)</f>
        <v/>
      </c>
      <c r="AI197" s="20" t="e">
        <f>INDEX(Cables!$A$1:$N$200,MATCH(UPPER(E197),Cables!$B$1:$B$200,0),7)/1000</f>
        <v>#N/A</v>
      </c>
      <c r="AK197" s="8">
        <f t="shared" si="30"/>
        <v>273.16000000000003</v>
      </c>
      <c r="AL197" s="8"/>
      <c r="AM197" s="21" t="e">
        <f t="shared" si="23"/>
        <v>#VALUE!</v>
      </c>
      <c r="AN197" s="20" t="e">
        <f t="shared" si="31"/>
        <v>#N/A</v>
      </c>
      <c r="AO197" s="21" t="e">
        <f t="shared" si="32"/>
        <v>#VALUE!</v>
      </c>
    </row>
    <row r="198" spans="1:41" x14ac:dyDescent="0.2">
      <c r="A198" s="34"/>
      <c r="B198" s="37"/>
      <c r="C198" s="33"/>
      <c r="D198" s="34"/>
      <c r="E198" s="45"/>
      <c r="F198" s="35"/>
      <c r="G198" s="44"/>
      <c r="H198" s="37"/>
      <c r="I198" s="46"/>
      <c r="J198" s="31"/>
      <c r="K198" s="31"/>
      <c r="L198" s="31"/>
      <c r="M198" s="38"/>
      <c r="N198" s="145" t="str">
        <f t="shared" si="24"/>
        <v/>
      </c>
      <c r="O198" s="81"/>
      <c r="P198" s="41"/>
      <c r="Q198" s="41"/>
      <c r="R198" s="43" t="str">
        <f t="shared" si="25"/>
        <v/>
      </c>
      <c r="S198" s="31"/>
      <c r="T198" s="38"/>
      <c r="U198" s="41"/>
      <c r="V198" s="38"/>
      <c r="W198" s="38"/>
      <c r="Y198" s="146" t="str">
        <f t="shared" si="22"/>
        <v/>
      </c>
      <c r="Z198" s="146" t="str">
        <f>IF(Y198="","",(IF(INDEX(Cables!$A$1:$U$200,MATCH(UPPER(E198),Cables!$B$1:$B$200,0),21)="",Y198-2,(IF(INDEX(Cables!$A$1:$U$200,MATCH(UPPER(E198),Cables!$B$1:$B$200,0),21)*0.5&lt;R198,"Transit trop important",IF(INDEX(Cables!$A$1:$U$200,MATCH(UPPER(E198),Cables!$B$1:$B$200,0),21)*0.25&gt;R198,Y198-2,Y198-4))))))</f>
        <v/>
      </c>
      <c r="AA198" s="146" t="str">
        <f>IF(Y198="","",(IF(INDEX(Cables!$A$1:$U$200,MATCH(UPPER(E198),Cables!$B$1:$B$200,0),21)="",Y198+2,(IF(INDEX(Cables!$A$1:$U$200,MATCH(UPPER(E198),Cables!$B$1:$B$200,0),21)*0.5&lt;R198,"Transit trop important",IF(INDEX(Cables!$A$1:$U$200,MATCH(UPPER(E198),Cables!$B$1:$B$200,0),21)*0.25&gt;R198,Y198+2,Y198+4))))))</f>
        <v/>
      </c>
      <c r="AB198" s="19" t="e">
        <f>INDEX(Cables!$A$1:$N$200,MATCH(UPPER(E198),Cables!$B$1:$B$200,0),14)</f>
        <v>#N/A</v>
      </c>
      <c r="AC198" s="8" t="e">
        <f t="shared" si="26"/>
        <v>#VALUE!</v>
      </c>
      <c r="AD198" s="8" t="str">
        <f t="shared" si="27"/>
        <v/>
      </c>
      <c r="AE198" s="154">
        <f t="shared" si="28"/>
        <v>2</v>
      </c>
      <c r="AF198" s="8" t="str">
        <f t="shared" si="29"/>
        <v/>
      </c>
      <c r="AG198" s="8">
        <v>5.6699999999999998E-8</v>
      </c>
      <c r="AH198" s="20" t="str">
        <f>IF(ISNUMBER(INDEX(Cables!$A$1:$N$200,MATCH(UPPER(E198),Cables!$B$1:$B$200,0),5)/1000)=FALSE,"",INDEX(Cables!$A$1:$N$200,MATCH(UPPER(E198),Cables!$B$1:$B$200,0),5)/1000)</f>
        <v/>
      </c>
      <c r="AI198" s="20" t="e">
        <f>INDEX(Cables!$A$1:$N$200,MATCH(UPPER(E198),Cables!$B$1:$B$200,0),7)/1000</f>
        <v>#N/A</v>
      </c>
      <c r="AK198" s="8">
        <f t="shared" si="30"/>
        <v>273.16000000000003</v>
      </c>
      <c r="AL198" s="8"/>
      <c r="AM198" s="21" t="e">
        <f t="shared" si="23"/>
        <v>#VALUE!</v>
      </c>
      <c r="AN198" s="20" t="e">
        <f t="shared" si="31"/>
        <v>#N/A</v>
      </c>
      <c r="AO198" s="21" t="e">
        <f t="shared" si="32"/>
        <v>#VALUE!</v>
      </c>
    </row>
    <row r="199" spans="1:41" x14ac:dyDescent="0.2">
      <c r="A199" s="34"/>
      <c r="B199" s="37"/>
      <c r="C199" s="33"/>
      <c r="D199" s="34"/>
      <c r="E199" s="45"/>
      <c r="F199" s="35"/>
      <c r="G199" s="44"/>
      <c r="H199" s="37"/>
      <c r="I199" s="46"/>
      <c r="J199" s="31"/>
      <c r="K199" s="31"/>
      <c r="L199" s="31"/>
      <c r="M199" s="38"/>
      <c r="N199" s="145" t="str">
        <f t="shared" si="24"/>
        <v/>
      </c>
      <c r="O199" s="81"/>
      <c r="P199" s="41"/>
      <c r="Q199" s="41"/>
      <c r="R199" s="43" t="str">
        <f t="shared" si="25"/>
        <v/>
      </c>
      <c r="S199" s="31"/>
      <c r="T199" s="38"/>
      <c r="U199" s="41"/>
      <c r="V199" s="38"/>
      <c r="W199" s="38"/>
      <c r="Y199" s="146" t="str">
        <f t="shared" si="22"/>
        <v/>
      </c>
      <c r="Z199" s="146" t="str">
        <f>IF(Y199="","",(IF(INDEX(Cables!$A$1:$U$200,MATCH(UPPER(E199),Cables!$B$1:$B$200,0),21)="",Y199-2,(IF(INDEX(Cables!$A$1:$U$200,MATCH(UPPER(E199),Cables!$B$1:$B$200,0),21)*0.5&lt;R199,"Transit trop important",IF(INDEX(Cables!$A$1:$U$200,MATCH(UPPER(E199),Cables!$B$1:$B$200,0),21)*0.25&gt;R199,Y199-2,Y199-4))))))</f>
        <v/>
      </c>
      <c r="AA199" s="146" t="str">
        <f>IF(Y199="","",(IF(INDEX(Cables!$A$1:$U$200,MATCH(UPPER(E199),Cables!$B$1:$B$200,0),21)="",Y199+2,(IF(INDEX(Cables!$A$1:$U$200,MATCH(UPPER(E199),Cables!$B$1:$B$200,0),21)*0.5&lt;R199,"Transit trop important",IF(INDEX(Cables!$A$1:$U$200,MATCH(UPPER(E199),Cables!$B$1:$B$200,0),21)*0.25&gt;R199,Y199+2,Y199+4))))))</f>
        <v/>
      </c>
      <c r="AB199" s="19" t="e">
        <f>INDEX(Cables!$A$1:$N$200,MATCH(UPPER(E199),Cables!$B$1:$B$200,0),14)</f>
        <v>#N/A</v>
      </c>
      <c r="AC199" s="8" t="e">
        <f t="shared" si="26"/>
        <v>#VALUE!</v>
      </c>
      <c r="AD199" s="8" t="str">
        <f t="shared" si="27"/>
        <v/>
      </c>
      <c r="AE199" s="154">
        <f t="shared" si="28"/>
        <v>2</v>
      </c>
      <c r="AF199" s="8" t="str">
        <f t="shared" si="29"/>
        <v/>
      </c>
      <c r="AG199" s="8">
        <v>5.6699999999999998E-8</v>
      </c>
      <c r="AH199" s="20" t="str">
        <f>IF(ISNUMBER(INDEX(Cables!$A$1:$N$200,MATCH(UPPER(E199),Cables!$B$1:$B$200,0),5)/1000)=FALSE,"",INDEX(Cables!$A$1:$N$200,MATCH(UPPER(E199),Cables!$B$1:$B$200,0),5)/1000)</f>
        <v/>
      </c>
      <c r="AI199" s="20" t="e">
        <f>INDEX(Cables!$A$1:$N$200,MATCH(UPPER(E199),Cables!$B$1:$B$200,0),7)/1000</f>
        <v>#N/A</v>
      </c>
      <c r="AK199" s="8">
        <f t="shared" si="30"/>
        <v>273.16000000000003</v>
      </c>
      <c r="AL199" s="8"/>
      <c r="AM199" s="21" t="e">
        <f t="shared" si="23"/>
        <v>#VALUE!</v>
      </c>
      <c r="AN199" s="20" t="e">
        <f t="shared" si="31"/>
        <v>#N/A</v>
      </c>
      <c r="AO199" s="21" t="e">
        <f t="shared" si="32"/>
        <v>#VALUE!</v>
      </c>
    </row>
    <row r="200" spans="1:41" x14ac:dyDescent="0.2">
      <c r="A200" s="34"/>
      <c r="B200" s="37"/>
      <c r="C200" s="33"/>
      <c r="D200" s="34"/>
      <c r="E200" s="45"/>
      <c r="F200" s="35"/>
      <c r="G200" s="44"/>
      <c r="H200" s="37"/>
      <c r="I200" s="46"/>
      <c r="J200" s="31"/>
      <c r="K200" s="31"/>
      <c r="L200" s="31"/>
      <c r="M200" s="38"/>
      <c r="N200" s="145" t="str">
        <f t="shared" si="24"/>
        <v/>
      </c>
      <c r="O200" s="81"/>
      <c r="P200" s="82"/>
      <c r="Q200" s="82"/>
      <c r="R200" s="43" t="str">
        <f t="shared" si="25"/>
        <v/>
      </c>
      <c r="S200" s="31"/>
      <c r="T200" s="38"/>
      <c r="U200" s="41"/>
      <c r="V200" s="38"/>
      <c r="W200" s="38"/>
      <c r="Y200" s="146" t="str">
        <f t="shared" si="22"/>
        <v/>
      </c>
      <c r="Z200" s="146" t="str">
        <f>IF(Y200="","",(IF(INDEX(Cables!$A$1:$U$200,MATCH(UPPER(E200),Cables!$B$1:$B$200,0),21)="",Y200-2,(IF(INDEX(Cables!$A$1:$U$200,MATCH(UPPER(E200),Cables!$B$1:$B$200,0),21)*0.5&lt;R200,"Transit trop important",IF(INDEX(Cables!$A$1:$U$200,MATCH(UPPER(E200),Cables!$B$1:$B$200,0),21)*0.25&gt;R200,Y200-2,Y200-4))))))</f>
        <v/>
      </c>
      <c r="AA200" s="146" t="str">
        <f>IF(Y200="","",(IF(INDEX(Cables!$A$1:$U$200,MATCH(UPPER(E200),Cables!$B$1:$B$200,0),21)="",Y200+2,(IF(INDEX(Cables!$A$1:$U$200,MATCH(UPPER(E200),Cables!$B$1:$B$200,0),21)*0.5&lt;R200,"Transit trop important",IF(INDEX(Cables!$A$1:$U$200,MATCH(UPPER(E200),Cables!$B$1:$B$200,0),21)*0.25&gt;R200,Y200+2,Y200+4))))))</f>
        <v/>
      </c>
      <c r="AB200" s="19" t="e">
        <f>INDEX(Cables!$A$1:$N$200,MATCH(UPPER(E200),Cables!$B$1:$B$200,0),14)</f>
        <v>#N/A</v>
      </c>
      <c r="AC200" s="8" t="e">
        <f t="shared" si="26"/>
        <v>#VALUE!</v>
      </c>
      <c r="AD200" s="8" t="str">
        <f t="shared" si="27"/>
        <v/>
      </c>
      <c r="AE200" s="154">
        <f t="shared" si="28"/>
        <v>2</v>
      </c>
      <c r="AF200" s="8" t="str">
        <f t="shared" si="29"/>
        <v/>
      </c>
      <c r="AG200" s="8">
        <v>5.6699999999999998E-8</v>
      </c>
      <c r="AH200" s="20" t="str">
        <f>IF(ISNUMBER(INDEX(Cables!$A$1:$N$200,MATCH(UPPER(E200),Cables!$B$1:$B$200,0),5)/1000)=FALSE,"",INDEX(Cables!$A$1:$N$200,MATCH(UPPER(E200),Cables!$B$1:$B$200,0),5)/1000)</f>
        <v/>
      </c>
      <c r="AI200" s="20" t="e">
        <f>INDEX(Cables!$A$1:$N$200,MATCH(UPPER(E200),Cables!$B$1:$B$200,0),7)/1000</f>
        <v>#N/A</v>
      </c>
      <c r="AK200" s="8">
        <f t="shared" si="30"/>
        <v>273.16000000000003</v>
      </c>
      <c r="AL200" s="8"/>
      <c r="AM200" s="21" t="e">
        <f t="shared" si="23"/>
        <v>#VALUE!</v>
      </c>
      <c r="AN200" s="20" t="e">
        <f t="shared" si="31"/>
        <v>#N/A</v>
      </c>
      <c r="AO200" s="21" t="e">
        <f t="shared" si="32"/>
        <v>#VALUE!</v>
      </c>
    </row>
    <row r="201" spans="1:41" x14ac:dyDescent="0.2">
      <c r="P201" s="5"/>
      <c r="Q201" s="5"/>
    </row>
    <row r="202" spans="1:41" x14ac:dyDescent="0.2">
      <c r="P202" s="5"/>
      <c r="Q202" s="5"/>
    </row>
    <row r="203" spans="1:41" x14ac:dyDescent="0.2">
      <c r="P203" s="5"/>
      <c r="Q203" s="5"/>
    </row>
    <row r="204" spans="1:41" x14ac:dyDescent="0.2">
      <c r="P204" s="5"/>
      <c r="Q204" s="5"/>
    </row>
    <row r="205" spans="1:41" x14ac:dyDescent="0.2">
      <c r="P205" s="5"/>
      <c r="Q205" s="5"/>
    </row>
    <row r="206" spans="1:41" x14ac:dyDescent="0.2">
      <c r="P206" s="5"/>
      <c r="Q206" s="5"/>
    </row>
    <row r="207" spans="1:41" x14ac:dyDescent="0.2">
      <c r="P207" s="5"/>
      <c r="Q207" s="5"/>
    </row>
    <row r="208" spans="1:41" x14ac:dyDescent="0.2">
      <c r="P208" s="5"/>
      <c r="Q208" s="5"/>
    </row>
    <row r="209" spans="16:17" x14ac:dyDescent="0.2">
      <c r="P209" s="5"/>
      <c r="Q209" s="5"/>
    </row>
    <row r="210" spans="16:17" x14ac:dyDescent="0.2">
      <c r="P210" s="5"/>
      <c r="Q210" s="5"/>
    </row>
    <row r="211" spans="16:17" x14ac:dyDescent="0.2">
      <c r="P211" s="5"/>
      <c r="Q211" s="5"/>
    </row>
    <row r="212" spans="16:17" x14ac:dyDescent="0.2">
      <c r="P212" s="5"/>
      <c r="Q212" s="5"/>
    </row>
    <row r="213" spans="16:17" x14ac:dyDescent="0.2">
      <c r="P213" s="5"/>
      <c r="Q213" s="5"/>
    </row>
    <row r="214" spans="16:17" x14ac:dyDescent="0.2">
      <c r="P214" s="5"/>
      <c r="Q214" s="5"/>
    </row>
    <row r="215" spans="16:17" x14ac:dyDescent="0.2">
      <c r="P215" s="5"/>
      <c r="Q215" s="5"/>
    </row>
    <row r="216" spans="16:17" x14ac:dyDescent="0.2">
      <c r="P216" s="5"/>
      <c r="Q216" s="5"/>
    </row>
    <row r="217" spans="16:17" x14ac:dyDescent="0.2">
      <c r="P217" s="5"/>
      <c r="Q217" s="5"/>
    </row>
    <row r="218" spans="16:17" x14ac:dyDescent="0.2">
      <c r="P218" s="5"/>
      <c r="Q218" s="5"/>
    </row>
    <row r="219" spans="16:17" x14ac:dyDescent="0.2">
      <c r="P219" s="5"/>
      <c r="Q219" s="5"/>
    </row>
    <row r="220" spans="16:17" x14ac:dyDescent="0.2">
      <c r="P220" s="5"/>
      <c r="Q220" s="5"/>
    </row>
    <row r="221" spans="16:17" x14ac:dyDescent="0.2">
      <c r="P221" s="5"/>
      <c r="Q221" s="5"/>
    </row>
    <row r="222" spans="16:17" x14ac:dyDescent="0.2">
      <c r="P222" s="5"/>
      <c r="Q222" s="5"/>
    </row>
    <row r="223" spans="16:17" x14ac:dyDescent="0.2">
      <c r="P223" s="5"/>
      <c r="Q223" s="5"/>
    </row>
    <row r="224" spans="16:17" x14ac:dyDescent="0.2">
      <c r="P224" s="5"/>
      <c r="Q224" s="5"/>
    </row>
    <row r="225" spans="16:17" x14ac:dyDescent="0.2">
      <c r="P225" s="5"/>
      <c r="Q225" s="5"/>
    </row>
    <row r="226" spans="16:17" x14ac:dyDescent="0.2">
      <c r="P226" s="5"/>
      <c r="Q226" s="5"/>
    </row>
    <row r="227" spans="16:17" x14ac:dyDescent="0.2">
      <c r="P227" s="5"/>
      <c r="Q227" s="5"/>
    </row>
    <row r="228" spans="16:17" x14ac:dyDescent="0.2">
      <c r="P228" s="5"/>
      <c r="Q228" s="5"/>
    </row>
    <row r="229" spans="16:17" x14ac:dyDescent="0.2">
      <c r="P229" s="5"/>
      <c r="Q229" s="5"/>
    </row>
    <row r="230" spans="16:17" x14ac:dyDescent="0.2">
      <c r="P230" s="5"/>
      <c r="Q230" s="5"/>
    </row>
    <row r="231" spans="16:17" x14ac:dyDescent="0.2">
      <c r="P231" s="5"/>
      <c r="Q231" s="5"/>
    </row>
    <row r="232" spans="16:17" x14ac:dyDescent="0.2">
      <c r="P232" s="5"/>
      <c r="Q232" s="5"/>
    </row>
    <row r="233" spans="16:17" x14ac:dyDescent="0.2">
      <c r="P233" s="5"/>
      <c r="Q233" s="5"/>
    </row>
    <row r="234" spans="16:17" x14ac:dyDescent="0.2">
      <c r="P234" s="5"/>
      <c r="Q234" s="5"/>
    </row>
    <row r="235" spans="16:17" x14ac:dyDescent="0.2">
      <c r="P235" s="5"/>
      <c r="Q235" s="5"/>
    </row>
    <row r="236" spans="16:17" x14ac:dyDescent="0.2">
      <c r="P236" s="5"/>
      <c r="Q236" s="5"/>
    </row>
    <row r="237" spans="16:17" x14ac:dyDescent="0.2">
      <c r="P237" s="5"/>
      <c r="Q237" s="5"/>
    </row>
    <row r="238" spans="16:17" x14ac:dyDescent="0.2">
      <c r="P238" s="5"/>
      <c r="Q238" s="5"/>
    </row>
    <row r="239" spans="16:17" x14ac:dyDescent="0.2">
      <c r="P239" s="5"/>
      <c r="Q239" s="5"/>
    </row>
    <row r="240" spans="16:17" x14ac:dyDescent="0.2">
      <c r="P240" s="5"/>
      <c r="Q240" s="5"/>
    </row>
    <row r="241" spans="16:17" x14ac:dyDescent="0.2">
      <c r="P241" s="5"/>
      <c r="Q241" s="5"/>
    </row>
    <row r="242" spans="16:17" x14ac:dyDescent="0.2">
      <c r="P242" s="5"/>
      <c r="Q242" s="5"/>
    </row>
    <row r="243" spans="16:17" x14ac:dyDescent="0.2">
      <c r="P243" s="5"/>
      <c r="Q243" s="5"/>
    </row>
    <row r="244" spans="16:17" x14ac:dyDescent="0.2">
      <c r="P244" s="5"/>
      <c r="Q244" s="5"/>
    </row>
    <row r="245" spans="16:17" x14ac:dyDescent="0.2">
      <c r="P245" s="5"/>
      <c r="Q245" s="5"/>
    </row>
    <row r="246" spans="16:17" x14ac:dyDescent="0.2">
      <c r="P246" s="5"/>
      <c r="Q246" s="5"/>
    </row>
    <row r="247" spans="16:17" x14ac:dyDescent="0.2">
      <c r="P247" s="5"/>
      <c r="Q247" s="5"/>
    </row>
    <row r="248" spans="16:17" x14ac:dyDescent="0.2">
      <c r="P248" s="5"/>
      <c r="Q248" s="5"/>
    </row>
    <row r="249" spans="16:17" x14ac:dyDescent="0.2">
      <c r="P249" s="5"/>
      <c r="Q249" s="5"/>
    </row>
    <row r="250" spans="16:17" x14ac:dyDescent="0.2">
      <c r="P250" s="5"/>
      <c r="Q250" s="5"/>
    </row>
    <row r="251" spans="16:17" x14ac:dyDescent="0.2">
      <c r="P251" s="5"/>
      <c r="Q251" s="5"/>
    </row>
    <row r="252" spans="16:17" x14ac:dyDescent="0.2">
      <c r="P252" s="5"/>
      <c r="Q252" s="5"/>
    </row>
    <row r="253" spans="16:17" x14ac:dyDescent="0.2">
      <c r="P253" s="5"/>
      <c r="Q253" s="5"/>
    </row>
    <row r="254" spans="16:17" x14ac:dyDescent="0.2">
      <c r="P254" s="5"/>
      <c r="Q254" s="5"/>
    </row>
    <row r="255" spans="16:17" x14ac:dyDescent="0.2">
      <c r="P255" s="5"/>
      <c r="Q255" s="5"/>
    </row>
    <row r="256" spans="16:17" x14ac:dyDescent="0.2">
      <c r="P256" s="5"/>
      <c r="Q256" s="5"/>
    </row>
    <row r="257" spans="16:17" x14ac:dyDescent="0.2">
      <c r="P257" s="5"/>
      <c r="Q257" s="5"/>
    </row>
    <row r="258" spans="16:17" x14ac:dyDescent="0.2">
      <c r="P258" s="5"/>
      <c r="Q258" s="5"/>
    </row>
    <row r="259" spans="16:17" x14ac:dyDescent="0.2">
      <c r="P259" s="5"/>
      <c r="Q259" s="5"/>
    </row>
    <row r="260" spans="16:17" x14ac:dyDescent="0.2">
      <c r="P260" s="5"/>
      <c r="Q260" s="5"/>
    </row>
    <row r="261" spans="16:17" x14ac:dyDescent="0.2">
      <c r="P261" s="5"/>
      <c r="Q261" s="5"/>
    </row>
    <row r="262" spans="16:17" x14ac:dyDescent="0.2">
      <c r="P262" s="5"/>
      <c r="Q262" s="5"/>
    </row>
    <row r="263" spans="16:17" x14ac:dyDescent="0.2">
      <c r="P263" s="5"/>
      <c r="Q263" s="5"/>
    </row>
    <row r="264" spans="16:17" x14ac:dyDescent="0.2">
      <c r="P264" s="5"/>
      <c r="Q264" s="5"/>
    </row>
    <row r="265" spans="16:17" x14ac:dyDescent="0.2">
      <c r="P265" s="5"/>
      <c r="Q265" s="5"/>
    </row>
    <row r="266" spans="16:17" x14ac:dyDescent="0.2">
      <c r="P266" s="5"/>
      <c r="Q266" s="5"/>
    </row>
    <row r="267" spans="16:17" x14ac:dyDescent="0.2">
      <c r="P267" s="5"/>
      <c r="Q267" s="5"/>
    </row>
    <row r="268" spans="16:17" x14ac:dyDescent="0.2">
      <c r="P268" s="5"/>
      <c r="Q268" s="5"/>
    </row>
    <row r="269" spans="16:17" x14ac:dyDescent="0.2">
      <c r="P269" s="5"/>
      <c r="Q269" s="5"/>
    </row>
    <row r="270" spans="16:17" x14ac:dyDescent="0.2">
      <c r="P270" s="5"/>
      <c r="Q270" s="5"/>
    </row>
    <row r="271" spans="16:17" x14ac:dyDescent="0.2">
      <c r="P271" s="5"/>
      <c r="Q271" s="5"/>
    </row>
    <row r="272" spans="16:17" x14ac:dyDescent="0.2">
      <c r="P272" s="5"/>
      <c r="Q272" s="5"/>
    </row>
    <row r="273" spans="16:17" x14ac:dyDescent="0.2">
      <c r="P273" s="5"/>
      <c r="Q273" s="5"/>
    </row>
    <row r="274" spans="16:17" x14ac:dyDescent="0.2">
      <c r="P274" s="5"/>
      <c r="Q274" s="5"/>
    </row>
    <row r="275" spans="16:17" x14ac:dyDescent="0.2">
      <c r="P275" s="5"/>
      <c r="Q275" s="5"/>
    </row>
    <row r="276" spans="16:17" x14ac:dyDescent="0.2">
      <c r="P276" s="5"/>
      <c r="Q276" s="5"/>
    </row>
    <row r="277" spans="16:17" x14ac:dyDescent="0.2">
      <c r="P277" s="5"/>
      <c r="Q277" s="5"/>
    </row>
    <row r="278" spans="16:17" x14ac:dyDescent="0.2">
      <c r="P278" s="5"/>
      <c r="Q278" s="5"/>
    </row>
    <row r="279" spans="16:17" x14ac:dyDescent="0.2">
      <c r="P279" s="5"/>
      <c r="Q279" s="5"/>
    </row>
    <row r="280" spans="16:17" x14ac:dyDescent="0.2">
      <c r="P280" s="5"/>
      <c r="Q280" s="5"/>
    </row>
    <row r="281" spans="16:17" x14ac:dyDescent="0.2">
      <c r="P281" s="5"/>
      <c r="Q281" s="5"/>
    </row>
    <row r="282" spans="16:17" x14ac:dyDescent="0.2">
      <c r="P282" s="5"/>
      <c r="Q282" s="5"/>
    </row>
    <row r="283" spans="16:17" x14ac:dyDescent="0.2">
      <c r="P283" s="5"/>
      <c r="Q283" s="5"/>
    </row>
    <row r="284" spans="16:17" x14ac:dyDescent="0.2">
      <c r="P284" s="5"/>
      <c r="Q284" s="5"/>
    </row>
    <row r="285" spans="16:17" x14ac:dyDescent="0.2">
      <c r="P285" s="5"/>
      <c r="Q285" s="5"/>
    </row>
    <row r="286" spans="16:17" x14ac:dyDescent="0.2">
      <c r="P286" s="5"/>
      <c r="Q286" s="5"/>
    </row>
    <row r="287" spans="16:17" x14ac:dyDescent="0.2">
      <c r="P287" s="5"/>
      <c r="Q287" s="5"/>
    </row>
    <row r="288" spans="16:17" x14ac:dyDescent="0.2">
      <c r="P288" s="5"/>
      <c r="Q288" s="5"/>
    </row>
    <row r="289" spans="16:17" x14ac:dyDescent="0.2">
      <c r="P289" s="5"/>
      <c r="Q289" s="5"/>
    </row>
    <row r="290" spans="16:17" x14ac:dyDescent="0.2">
      <c r="P290" s="5"/>
      <c r="Q290" s="5"/>
    </row>
    <row r="291" spans="16:17" x14ac:dyDescent="0.2">
      <c r="P291" s="5"/>
      <c r="Q291" s="5"/>
    </row>
    <row r="292" spans="16:17" x14ac:dyDescent="0.2">
      <c r="P292" s="5"/>
      <c r="Q292" s="5"/>
    </row>
    <row r="293" spans="16:17" x14ac:dyDescent="0.2">
      <c r="P293" s="5"/>
      <c r="Q293" s="5"/>
    </row>
    <row r="294" spans="16:17" x14ac:dyDescent="0.2">
      <c r="P294" s="5"/>
      <c r="Q294" s="5"/>
    </row>
    <row r="295" spans="16:17" x14ac:dyDescent="0.2">
      <c r="P295" s="5"/>
      <c r="Q295" s="5"/>
    </row>
    <row r="296" spans="16:17" x14ac:dyDescent="0.2">
      <c r="P296" s="5"/>
      <c r="Q296" s="5"/>
    </row>
    <row r="297" spans="16:17" x14ac:dyDescent="0.2">
      <c r="P297" s="5"/>
      <c r="Q297" s="5"/>
    </row>
    <row r="298" spans="16:17" x14ac:dyDescent="0.2">
      <c r="P298" s="5"/>
      <c r="Q298" s="5"/>
    </row>
    <row r="299" spans="16:17" x14ac:dyDescent="0.2">
      <c r="P299" s="5"/>
      <c r="Q299" s="5"/>
    </row>
    <row r="300" spans="16:17" x14ac:dyDescent="0.2">
      <c r="P300" s="5"/>
      <c r="Q300" s="5"/>
    </row>
    <row r="301" spans="16:17" x14ac:dyDescent="0.2">
      <c r="P301" s="5"/>
      <c r="Q301" s="5"/>
    </row>
    <row r="302" spans="16:17" x14ac:dyDescent="0.2">
      <c r="P302" s="5"/>
      <c r="Q302" s="5"/>
    </row>
    <row r="303" spans="16:17" x14ac:dyDescent="0.2">
      <c r="P303" s="5"/>
      <c r="Q303" s="5"/>
    </row>
    <row r="304" spans="16:17" x14ac:dyDescent="0.2">
      <c r="P304" s="5"/>
      <c r="Q304" s="5"/>
    </row>
    <row r="305" spans="16:17" x14ac:dyDescent="0.2">
      <c r="P305" s="5"/>
      <c r="Q305" s="5"/>
    </row>
    <row r="306" spans="16:17" x14ac:dyDescent="0.2">
      <c r="P306" s="5"/>
      <c r="Q306" s="5"/>
    </row>
    <row r="307" spans="16:17" x14ac:dyDescent="0.2">
      <c r="P307" s="5"/>
      <c r="Q307" s="5"/>
    </row>
    <row r="308" spans="16:17" x14ac:dyDescent="0.2">
      <c r="P308" s="5"/>
      <c r="Q308" s="5"/>
    </row>
    <row r="309" spans="16:17" x14ac:dyDescent="0.2">
      <c r="P309" s="5"/>
      <c r="Q309" s="5"/>
    </row>
    <row r="310" spans="16:17" x14ac:dyDescent="0.2">
      <c r="P310" s="5"/>
      <c r="Q310" s="5"/>
    </row>
    <row r="311" spans="16:17" x14ac:dyDescent="0.2">
      <c r="P311" s="5"/>
      <c r="Q311" s="5"/>
    </row>
    <row r="312" spans="16:17" x14ac:dyDescent="0.2">
      <c r="P312" s="5"/>
      <c r="Q312" s="5"/>
    </row>
    <row r="313" spans="16:17" x14ac:dyDescent="0.2">
      <c r="P313" s="5"/>
      <c r="Q313" s="5"/>
    </row>
    <row r="314" spans="16:17" x14ac:dyDescent="0.2">
      <c r="P314" s="5"/>
      <c r="Q314" s="5"/>
    </row>
    <row r="315" spans="16:17" x14ac:dyDescent="0.2">
      <c r="P315" s="5"/>
      <c r="Q315" s="5"/>
    </row>
    <row r="316" spans="16:17" x14ac:dyDescent="0.2">
      <c r="P316" s="5"/>
      <c r="Q316" s="5"/>
    </row>
    <row r="317" spans="16:17" x14ac:dyDescent="0.2">
      <c r="P317" s="5"/>
      <c r="Q317" s="5"/>
    </row>
    <row r="318" spans="16:17" x14ac:dyDescent="0.2">
      <c r="P318" s="5"/>
      <c r="Q318" s="5"/>
    </row>
    <row r="319" spans="16:17" x14ac:dyDescent="0.2">
      <c r="P319" s="5"/>
      <c r="Q319" s="5"/>
    </row>
    <row r="320" spans="16:17" x14ac:dyDescent="0.2">
      <c r="P320" s="5"/>
      <c r="Q320" s="5"/>
    </row>
    <row r="321" spans="16:17" x14ac:dyDescent="0.2">
      <c r="P321" s="5"/>
      <c r="Q321" s="5"/>
    </row>
    <row r="322" spans="16:17" x14ac:dyDescent="0.2">
      <c r="P322" s="5"/>
      <c r="Q322" s="5"/>
    </row>
    <row r="323" spans="16:17" x14ac:dyDescent="0.2">
      <c r="P323" s="5"/>
      <c r="Q323" s="5"/>
    </row>
    <row r="324" spans="16:17" x14ac:dyDescent="0.2">
      <c r="P324" s="5"/>
      <c r="Q324" s="5"/>
    </row>
    <row r="325" spans="16:17" x14ac:dyDescent="0.2">
      <c r="P325" s="5"/>
      <c r="Q325" s="5"/>
    </row>
    <row r="326" spans="16:17" x14ac:dyDescent="0.2">
      <c r="P326" s="5"/>
      <c r="Q326" s="5"/>
    </row>
    <row r="327" spans="16:17" x14ac:dyDescent="0.2">
      <c r="P327" s="5"/>
      <c r="Q327" s="5"/>
    </row>
    <row r="328" spans="16:17" x14ac:dyDescent="0.2">
      <c r="P328" s="5"/>
      <c r="Q328" s="5"/>
    </row>
    <row r="329" spans="16:17" x14ac:dyDescent="0.2">
      <c r="P329" s="5"/>
      <c r="Q329" s="5"/>
    </row>
    <row r="330" spans="16:17" x14ac:dyDescent="0.2">
      <c r="P330" s="5"/>
      <c r="Q330" s="5"/>
    </row>
    <row r="331" spans="16:17" x14ac:dyDescent="0.2">
      <c r="P331" s="5"/>
      <c r="Q331" s="5"/>
    </row>
    <row r="332" spans="16:17" x14ac:dyDescent="0.2">
      <c r="P332" s="5"/>
      <c r="Q332" s="5"/>
    </row>
    <row r="333" spans="16:17" x14ac:dyDescent="0.2">
      <c r="P333" s="5"/>
      <c r="Q333" s="5"/>
    </row>
    <row r="334" spans="16:17" x14ac:dyDescent="0.2">
      <c r="P334" s="5"/>
      <c r="Q334" s="5"/>
    </row>
    <row r="335" spans="16:17" x14ac:dyDescent="0.2">
      <c r="P335" s="5"/>
      <c r="Q335" s="5"/>
    </row>
    <row r="336" spans="16:17" x14ac:dyDescent="0.2">
      <c r="P336" s="5"/>
      <c r="Q336" s="5"/>
    </row>
    <row r="337" spans="16:17" x14ac:dyDescent="0.2">
      <c r="P337" s="5"/>
      <c r="Q337" s="5"/>
    </row>
    <row r="338" spans="16:17" x14ac:dyDescent="0.2">
      <c r="P338" s="5"/>
      <c r="Q338" s="5"/>
    </row>
    <row r="339" spans="16:17" x14ac:dyDescent="0.2">
      <c r="P339" s="5"/>
      <c r="Q339" s="5"/>
    </row>
    <row r="340" spans="16:17" x14ac:dyDescent="0.2">
      <c r="P340" s="5"/>
      <c r="Q340" s="5"/>
    </row>
    <row r="341" spans="16:17" x14ac:dyDescent="0.2">
      <c r="P341" s="5"/>
      <c r="Q341" s="5"/>
    </row>
    <row r="342" spans="16:17" x14ac:dyDescent="0.2">
      <c r="P342" s="5"/>
      <c r="Q342" s="5"/>
    </row>
    <row r="343" spans="16:17" x14ac:dyDescent="0.2">
      <c r="P343" s="5"/>
      <c r="Q343" s="5"/>
    </row>
    <row r="344" spans="16:17" x14ac:dyDescent="0.2">
      <c r="P344" s="5"/>
      <c r="Q344" s="5"/>
    </row>
    <row r="345" spans="16:17" x14ac:dyDescent="0.2">
      <c r="P345" s="5"/>
      <c r="Q345" s="5"/>
    </row>
    <row r="346" spans="16:17" x14ac:dyDescent="0.2">
      <c r="P346" s="5"/>
      <c r="Q346" s="5"/>
    </row>
    <row r="347" spans="16:17" x14ac:dyDescent="0.2">
      <c r="P347" s="5"/>
      <c r="Q347" s="5"/>
    </row>
    <row r="348" spans="16:17" x14ac:dyDescent="0.2">
      <c r="P348" s="5"/>
      <c r="Q348" s="5"/>
    </row>
    <row r="349" spans="16:17" x14ac:dyDescent="0.2">
      <c r="P349" s="5"/>
      <c r="Q349" s="5"/>
    </row>
    <row r="350" spans="16:17" x14ac:dyDescent="0.2">
      <c r="P350" s="5"/>
      <c r="Q350" s="5"/>
    </row>
    <row r="351" spans="16:17" x14ac:dyDescent="0.2">
      <c r="P351" s="5"/>
      <c r="Q351" s="5"/>
    </row>
    <row r="352" spans="16:17" x14ac:dyDescent="0.2">
      <c r="P352" s="5"/>
      <c r="Q352" s="5"/>
    </row>
    <row r="353" spans="16:17" x14ac:dyDescent="0.2">
      <c r="P353" s="5"/>
      <c r="Q353" s="5"/>
    </row>
    <row r="354" spans="16:17" x14ac:dyDescent="0.2">
      <c r="P354" s="5"/>
      <c r="Q354" s="5"/>
    </row>
    <row r="355" spans="16:17" x14ac:dyDescent="0.2">
      <c r="P355" s="5"/>
      <c r="Q355" s="5"/>
    </row>
    <row r="356" spans="16:17" x14ac:dyDescent="0.2">
      <c r="P356" s="5"/>
      <c r="Q356" s="5"/>
    </row>
    <row r="357" spans="16:17" x14ac:dyDescent="0.2">
      <c r="P357" s="5"/>
      <c r="Q357" s="5"/>
    </row>
    <row r="358" spans="16:17" x14ac:dyDescent="0.2">
      <c r="P358" s="5"/>
      <c r="Q358" s="5"/>
    </row>
    <row r="359" spans="16:17" x14ac:dyDescent="0.2">
      <c r="P359" s="5"/>
      <c r="Q359" s="5"/>
    </row>
    <row r="360" spans="16:17" x14ac:dyDescent="0.2">
      <c r="P360" s="5"/>
      <c r="Q360" s="5"/>
    </row>
    <row r="361" spans="16:17" x14ac:dyDescent="0.2">
      <c r="P361" s="5"/>
      <c r="Q361" s="5"/>
    </row>
    <row r="362" spans="16:17" x14ac:dyDescent="0.2">
      <c r="P362" s="5"/>
      <c r="Q362" s="5"/>
    </row>
    <row r="363" spans="16:17" x14ac:dyDescent="0.2">
      <c r="P363" s="5"/>
      <c r="Q363" s="5"/>
    </row>
    <row r="364" spans="16:17" x14ac:dyDescent="0.2">
      <c r="P364" s="5"/>
      <c r="Q364" s="5"/>
    </row>
    <row r="365" spans="16:17" x14ac:dyDescent="0.2">
      <c r="P365" s="5"/>
      <c r="Q365" s="5"/>
    </row>
    <row r="366" spans="16:17" x14ac:dyDescent="0.2">
      <c r="P366" s="5"/>
      <c r="Q366" s="5"/>
    </row>
    <row r="367" spans="16:17" x14ac:dyDescent="0.2">
      <c r="P367" s="5"/>
      <c r="Q367" s="5"/>
    </row>
    <row r="368" spans="16:17" x14ac:dyDescent="0.2">
      <c r="P368" s="5"/>
      <c r="Q368" s="5"/>
    </row>
    <row r="369" spans="16:17" x14ac:dyDescent="0.2">
      <c r="P369" s="5"/>
      <c r="Q369" s="5"/>
    </row>
    <row r="370" spans="16:17" x14ac:dyDescent="0.2">
      <c r="P370" s="5"/>
      <c r="Q370" s="5"/>
    </row>
    <row r="371" spans="16:17" x14ac:dyDescent="0.2">
      <c r="P371" s="5"/>
      <c r="Q371" s="5"/>
    </row>
    <row r="372" spans="16:17" x14ac:dyDescent="0.2">
      <c r="P372" s="5"/>
      <c r="Q372" s="5"/>
    </row>
    <row r="373" spans="16:17" x14ac:dyDescent="0.2">
      <c r="P373" s="5"/>
      <c r="Q373" s="5"/>
    </row>
    <row r="374" spans="16:17" x14ac:dyDescent="0.2">
      <c r="P374" s="5"/>
      <c r="Q374" s="5"/>
    </row>
    <row r="375" spans="16:17" x14ac:dyDescent="0.2">
      <c r="P375" s="5"/>
      <c r="Q375" s="5"/>
    </row>
    <row r="376" spans="16:17" x14ac:dyDescent="0.2">
      <c r="P376" s="5"/>
      <c r="Q376" s="5"/>
    </row>
    <row r="377" spans="16:17" x14ac:dyDescent="0.2">
      <c r="P377" s="5"/>
      <c r="Q377" s="5"/>
    </row>
    <row r="378" spans="16:17" x14ac:dyDescent="0.2">
      <c r="P378" s="5"/>
      <c r="Q378" s="5"/>
    </row>
    <row r="379" spans="16:17" x14ac:dyDescent="0.2">
      <c r="P379" s="5"/>
      <c r="Q379" s="5"/>
    </row>
    <row r="380" spans="16:17" x14ac:dyDescent="0.2">
      <c r="P380" s="5"/>
      <c r="Q380" s="5"/>
    </row>
    <row r="381" spans="16:17" x14ac:dyDescent="0.2">
      <c r="P381" s="5"/>
      <c r="Q381" s="5"/>
    </row>
    <row r="382" spans="16:17" x14ac:dyDescent="0.2">
      <c r="P382" s="5"/>
      <c r="Q382" s="5"/>
    </row>
    <row r="383" spans="16:17" x14ac:dyDescent="0.2">
      <c r="P383" s="5"/>
      <c r="Q383" s="5"/>
    </row>
    <row r="384" spans="16:17" x14ac:dyDescent="0.2">
      <c r="P384" s="5"/>
      <c r="Q384" s="5"/>
    </row>
    <row r="385" spans="16:17" x14ac:dyDescent="0.2">
      <c r="P385" s="5"/>
      <c r="Q385" s="5"/>
    </row>
    <row r="386" spans="16:17" x14ac:dyDescent="0.2">
      <c r="P386" s="5"/>
      <c r="Q386" s="5"/>
    </row>
    <row r="387" spans="16:17" x14ac:dyDescent="0.2">
      <c r="P387" s="5"/>
      <c r="Q387" s="5"/>
    </row>
    <row r="388" spans="16:17" x14ac:dyDescent="0.2">
      <c r="P388" s="5"/>
      <c r="Q388" s="5"/>
    </row>
    <row r="389" spans="16:17" x14ac:dyDescent="0.2">
      <c r="P389" s="5"/>
      <c r="Q389" s="5"/>
    </row>
    <row r="390" spans="16:17" x14ac:dyDescent="0.2">
      <c r="P390" s="5"/>
      <c r="Q390" s="5"/>
    </row>
    <row r="391" spans="16:17" x14ac:dyDescent="0.2">
      <c r="P391" s="5"/>
      <c r="Q391" s="5"/>
    </row>
    <row r="392" spans="16:17" x14ac:dyDescent="0.2">
      <c r="P392" s="5"/>
      <c r="Q392" s="5"/>
    </row>
    <row r="393" spans="16:17" x14ac:dyDescent="0.2">
      <c r="P393" s="5"/>
      <c r="Q393" s="5"/>
    </row>
    <row r="394" spans="16:17" x14ac:dyDescent="0.2">
      <c r="P394" s="5"/>
      <c r="Q394" s="5"/>
    </row>
    <row r="395" spans="16:17" x14ac:dyDescent="0.2">
      <c r="P395" s="5"/>
      <c r="Q395" s="5"/>
    </row>
    <row r="396" spans="16:17" x14ac:dyDescent="0.2">
      <c r="P396" s="5"/>
      <c r="Q396" s="5"/>
    </row>
    <row r="397" spans="16:17" x14ac:dyDescent="0.2">
      <c r="P397" s="5"/>
      <c r="Q397" s="5"/>
    </row>
    <row r="398" spans="16:17" x14ac:dyDescent="0.2">
      <c r="P398" s="5"/>
      <c r="Q398" s="5"/>
    </row>
    <row r="399" spans="16:17" x14ac:dyDescent="0.2">
      <c r="P399" s="5"/>
      <c r="Q399" s="5"/>
    </row>
    <row r="400" spans="16:17" x14ac:dyDescent="0.2">
      <c r="P400" s="5"/>
      <c r="Q400" s="5"/>
    </row>
    <row r="401" spans="16:17" x14ac:dyDescent="0.2">
      <c r="P401" s="5"/>
      <c r="Q401" s="5"/>
    </row>
    <row r="402" spans="16:17" x14ac:dyDescent="0.2">
      <c r="P402" s="5"/>
      <c r="Q402" s="5"/>
    </row>
    <row r="403" spans="16:17" x14ac:dyDescent="0.2">
      <c r="P403" s="5"/>
      <c r="Q403" s="5"/>
    </row>
    <row r="404" spans="16:17" x14ac:dyDescent="0.2">
      <c r="P404" s="5"/>
      <c r="Q404" s="5"/>
    </row>
    <row r="405" spans="16:17" x14ac:dyDescent="0.2">
      <c r="P405" s="5"/>
      <c r="Q405" s="5"/>
    </row>
    <row r="406" spans="16:17" x14ac:dyDescent="0.2">
      <c r="P406" s="5"/>
      <c r="Q406" s="5"/>
    </row>
    <row r="407" spans="16:17" x14ac:dyDescent="0.2">
      <c r="P407" s="5"/>
      <c r="Q407" s="5"/>
    </row>
    <row r="408" spans="16:17" x14ac:dyDescent="0.2">
      <c r="P408" s="5"/>
      <c r="Q408" s="5"/>
    </row>
    <row r="409" spans="16:17" x14ac:dyDescent="0.2">
      <c r="P409" s="5"/>
      <c r="Q409" s="5"/>
    </row>
    <row r="410" spans="16:17" x14ac:dyDescent="0.2">
      <c r="P410" s="5"/>
      <c r="Q410" s="5"/>
    </row>
    <row r="411" spans="16:17" x14ac:dyDescent="0.2">
      <c r="P411" s="5"/>
      <c r="Q411" s="5"/>
    </row>
    <row r="412" spans="16:17" x14ac:dyDescent="0.2">
      <c r="P412" s="5"/>
      <c r="Q412" s="5"/>
    </row>
    <row r="413" spans="16:17" x14ac:dyDescent="0.2">
      <c r="P413" s="5"/>
      <c r="Q413" s="5"/>
    </row>
    <row r="414" spans="16:17" x14ac:dyDescent="0.2">
      <c r="P414" s="5"/>
      <c r="Q414" s="5"/>
    </row>
    <row r="415" spans="16:17" x14ac:dyDescent="0.2">
      <c r="P415" s="5"/>
      <c r="Q415" s="5"/>
    </row>
    <row r="416" spans="16:17" x14ac:dyDescent="0.2">
      <c r="P416" s="5"/>
      <c r="Q416" s="5"/>
    </row>
    <row r="417" spans="16:17" x14ac:dyDescent="0.2">
      <c r="P417" s="5"/>
      <c r="Q417" s="5"/>
    </row>
    <row r="418" spans="16:17" x14ac:dyDescent="0.2">
      <c r="P418" s="5"/>
      <c r="Q418" s="5"/>
    </row>
    <row r="419" spans="16:17" x14ac:dyDescent="0.2">
      <c r="P419" s="5"/>
      <c r="Q419" s="5"/>
    </row>
    <row r="420" spans="16:17" x14ac:dyDescent="0.2">
      <c r="P420" s="5"/>
      <c r="Q420" s="5"/>
    </row>
    <row r="421" spans="16:17" x14ac:dyDescent="0.2">
      <c r="P421" s="5"/>
      <c r="Q421" s="5"/>
    </row>
    <row r="422" spans="16:17" x14ac:dyDescent="0.2">
      <c r="P422" s="5"/>
      <c r="Q422" s="5"/>
    </row>
    <row r="423" spans="16:17" x14ac:dyDescent="0.2">
      <c r="P423" s="5"/>
      <c r="Q423" s="5"/>
    </row>
    <row r="424" spans="16:17" x14ac:dyDescent="0.2">
      <c r="P424" s="5"/>
      <c r="Q424" s="5"/>
    </row>
    <row r="425" spans="16:17" x14ac:dyDescent="0.2">
      <c r="P425" s="5"/>
      <c r="Q425" s="5"/>
    </row>
    <row r="426" spans="16:17" x14ac:dyDescent="0.2">
      <c r="P426" s="5"/>
      <c r="Q426" s="5"/>
    </row>
    <row r="427" spans="16:17" x14ac:dyDescent="0.2">
      <c r="P427" s="5"/>
      <c r="Q427" s="5"/>
    </row>
    <row r="428" spans="16:17" x14ac:dyDescent="0.2">
      <c r="P428" s="5"/>
      <c r="Q428" s="5"/>
    </row>
    <row r="429" spans="16:17" x14ac:dyDescent="0.2">
      <c r="P429" s="5"/>
      <c r="Q429" s="5"/>
    </row>
    <row r="430" spans="16:17" x14ac:dyDescent="0.2">
      <c r="P430" s="5"/>
      <c r="Q430" s="5"/>
    </row>
    <row r="431" spans="16:17" x14ac:dyDescent="0.2">
      <c r="P431" s="5"/>
      <c r="Q431" s="5"/>
    </row>
    <row r="432" spans="16:17" x14ac:dyDescent="0.2">
      <c r="P432" s="5"/>
      <c r="Q432" s="5"/>
    </row>
    <row r="433" spans="16:17" x14ac:dyDescent="0.2">
      <c r="P433" s="5"/>
      <c r="Q433" s="5"/>
    </row>
    <row r="434" spans="16:17" x14ac:dyDescent="0.2">
      <c r="P434" s="5"/>
      <c r="Q434" s="5"/>
    </row>
    <row r="435" spans="16:17" x14ac:dyDescent="0.2">
      <c r="P435" s="5"/>
      <c r="Q435" s="5"/>
    </row>
    <row r="436" spans="16:17" x14ac:dyDescent="0.2">
      <c r="P436" s="5"/>
      <c r="Q436" s="5"/>
    </row>
    <row r="437" spans="16:17" x14ac:dyDescent="0.2">
      <c r="P437" s="5"/>
      <c r="Q437" s="5"/>
    </row>
    <row r="438" spans="16:17" x14ac:dyDescent="0.2">
      <c r="P438" s="5"/>
      <c r="Q438" s="5"/>
    </row>
    <row r="439" spans="16:17" x14ac:dyDescent="0.2">
      <c r="P439" s="5"/>
      <c r="Q439" s="5"/>
    </row>
    <row r="440" spans="16:17" x14ac:dyDescent="0.2">
      <c r="P440" s="5"/>
      <c r="Q440" s="5"/>
    </row>
    <row r="441" spans="16:17" x14ac:dyDescent="0.2">
      <c r="P441" s="5"/>
      <c r="Q441" s="5"/>
    </row>
    <row r="442" spans="16:17" x14ac:dyDescent="0.2">
      <c r="P442" s="5"/>
      <c r="Q442" s="5"/>
    </row>
    <row r="443" spans="16:17" x14ac:dyDescent="0.2">
      <c r="P443" s="5"/>
      <c r="Q443" s="5"/>
    </row>
    <row r="444" spans="16:17" x14ac:dyDescent="0.2">
      <c r="P444" s="5"/>
      <c r="Q444" s="5"/>
    </row>
    <row r="445" spans="16:17" x14ac:dyDescent="0.2">
      <c r="P445" s="5"/>
      <c r="Q445" s="5"/>
    </row>
    <row r="446" spans="16:17" x14ac:dyDescent="0.2">
      <c r="P446" s="5"/>
      <c r="Q446" s="5"/>
    </row>
    <row r="447" spans="16:17" x14ac:dyDescent="0.2">
      <c r="P447" s="5"/>
      <c r="Q447" s="5"/>
    </row>
    <row r="448" spans="16:17" x14ac:dyDescent="0.2">
      <c r="P448" s="5"/>
      <c r="Q448" s="5"/>
    </row>
    <row r="449" spans="16:17" x14ac:dyDescent="0.2">
      <c r="P449" s="5"/>
      <c r="Q449" s="5"/>
    </row>
    <row r="450" spans="16:17" x14ac:dyDescent="0.2">
      <c r="P450" s="5"/>
      <c r="Q450" s="5"/>
    </row>
    <row r="451" spans="16:17" x14ac:dyDescent="0.2">
      <c r="P451" s="5"/>
      <c r="Q451" s="5"/>
    </row>
    <row r="452" spans="16:17" x14ac:dyDescent="0.2">
      <c r="P452" s="5"/>
      <c r="Q452" s="5"/>
    </row>
    <row r="453" spans="16:17" x14ac:dyDescent="0.2">
      <c r="P453" s="5"/>
      <c r="Q453" s="5"/>
    </row>
    <row r="454" spans="16:17" x14ac:dyDescent="0.2">
      <c r="P454" s="5"/>
      <c r="Q454" s="5"/>
    </row>
    <row r="455" spans="16:17" x14ac:dyDescent="0.2">
      <c r="P455" s="5"/>
      <c r="Q455" s="5"/>
    </row>
    <row r="456" spans="16:17" x14ac:dyDescent="0.2">
      <c r="P456" s="5"/>
      <c r="Q456" s="5"/>
    </row>
    <row r="457" spans="16:17" x14ac:dyDescent="0.2">
      <c r="P457" s="5"/>
      <c r="Q457" s="5"/>
    </row>
    <row r="458" spans="16:17" x14ac:dyDescent="0.2">
      <c r="P458" s="5"/>
      <c r="Q458" s="5"/>
    </row>
    <row r="459" spans="16:17" x14ac:dyDescent="0.2">
      <c r="P459" s="5"/>
      <c r="Q459" s="5"/>
    </row>
    <row r="460" spans="16:17" x14ac:dyDescent="0.2">
      <c r="P460" s="5"/>
      <c r="Q460" s="5"/>
    </row>
    <row r="461" spans="16:17" x14ac:dyDescent="0.2">
      <c r="P461" s="5"/>
      <c r="Q461" s="5"/>
    </row>
    <row r="462" spans="16:17" x14ac:dyDescent="0.2">
      <c r="P462" s="5"/>
      <c r="Q462" s="5"/>
    </row>
    <row r="463" spans="16:17" x14ac:dyDescent="0.2">
      <c r="P463" s="5"/>
      <c r="Q463" s="5"/>
    </row>
    <row r="464" spans="16:17" x14ac:dyDescent="0.2">
      <c r="P464" s="5"/>
      <c r="Q464" s="5"/>
    </row>
    <row r="465" spans="16:17" x14ac:dyDescent="0.2">
      <c r="P465" s="5"/>
      <c r="Q465" s="5"/>
    </row>
    <row r="466" spans="16:17" x14ac:dyDescent="0.2">
      <c r="P466" s="5"/>
      <c r="Q466" s="5"/>
    </row>
    <row r="467" spans="16:17" x14ac:dyDescent="0.2">
      <c r="P467" s="5"/>
      <c r="Q467" s="5"/>
    </row>
    <row r="468" spans="16:17" x14ac:dyDescent="0.2">
      <c r="P468" s="5"/>
      <c r="Q468" s="5"/>
    </row>
    <row r="469" spans="16:17" x14ac:dyDescent="0.2">
      <c r="P469" s="5"/>
      <c r="Q469" s="5"/>
    </row>
    <row r="470" spans="16:17" x14ac:dyDescent="0.2">
      <c r="P470" s="5"/>
      <c r="Q470" s="5"/>
    </row>
    <row r="471" spans="16:17" x14ac:dyDescent="0.2">
      <c r="P471" s="5"/>
      <c r="Q471" s="5"/>
    </row>
    <row r="472" spans="16:17" x14ac:dyDescent="0.2">
      <c r="P472" s="5"/>
      <c r="Q472" s="5"/>
    </row>
    <row r="473" spans="16:17" x14ac:dyDescent="0.2">
      <c r="P473" s="5"/>
      <c r="Q473" s="5"/>
    </row>
    <row r="474" spans="16:17" x14ac:dyDescent="0.2">
      <c r="P474" s="5"/>
      <c r="Q474" s="5"/>
    </row>
    <row r="475" spans="16:17" x14ac:dyDescent="0.2">
      <c r="P475" s="5"/>
      <c r="Q475" s="5"/>
    </row>
    <row r="476" spans="16:17" x14ac:dyDescent="0.2">
      <c r="P476" s="5"/>
      <c r="Q476" s="5"/>
    </row>
    <row r="477" spans="16:17" x14ac:dyDescent="0.2">
      <c r="P477" s="5"/>
      <c r="Q477" s="5"/>
    </row>
    <row r="478" spans="16:17" x14ac:dyDescent="0.2">
      <c r="P478" s="5"/>
      <c r="Q478" s="5"/>
    </row>
    <row r="479" spans="16:17" x14ac:dyDescent="0.2">
      <c r="P479" s="5"/>
      <c r="Q479" s="5"/>
    </row>
    <row r="480" spans="16:17" x14ac:dyDescent="0.2">
      <c r="P480" s="5"/>
      <c r="Q480" s="5"/>
    </row>
    <row r="481" spans="16:17" x14ac:dyDescent="0.2">
      <c r="P481" s="5"/>
      <c r="Q481" s="5"/>
    </row>
    <row r="482" spans="16:17" x14ac:dyDescent="0.2">
      <c r="P482" s="5"/>
      <c r="Q482" s="5"/>
    </row>
    <row r="483" spans="16:17" x14ac:dyDescent="0.2">
      <c r="P483" s="5"/>
      <c r="Q483" s="5"/>
    </row>
    <row r="484" spans="16:17" x14ac:dyDescent="0.2">
      <c r="P484" s="5"/>
      <c r="Q484" s="5"/>
    </row>
    <row r="485" spans="16:17" x14ac:dyDescent="0.2">
      <c r="P485" s="5"/>
      <c r="Q485" s="5"/>
    </row>
    <row r="486" spans="16:17" x14ac:dyDescent="0.2">
      <c r="P486" s="5"/>
      <c r="Q486" s="5"/>
    </row>
    <row r="487" spans="16:17" x14ac:dyDescent="0.2">
      <c r="P487" s="5"/>
      <c r="Q487" s="5"/>
    </row>
    <row r="488" spans="16:17" x14ac:dyDescent="0.2">
      <c r="P488" s="5"/>
      <c r="Q488" s="5"/>
    </row>
    <row r="489" spans="16:17" x14ac:dyDescent="0.2">
      <c r="P489" s="5"/>
      <c r="Q489" s="5"/>
    </row>
    <row r="490" spans="16:17" x14ac:dyDescent="0.2">
      <c r="P490" s="5"/>
      <c r="Q490" s="5"/>
    </row>
    <row r="491" spans="16:17" x14ac:dyDescent="0.2">
      <c r="P491" s="5"/>
      <c r="Q491" s="5"/>
    </row>
    <row r="492" spans="16:17" x14ac:dyDescent="0.2">
      <c r="P492" s="5"/>
      <c r="Q492" s="5"/>
    </row>
    <row r="493" spans="16:17" x14ac:dyDescent="0.2">
      <c r="P493" s="5"/>
      <c r="Q493" s="5"/>
    </row>
    <row r="494" spans="16:17" x14ac:dyDescent="0.2">
      <c r="P494" s="5"/>
      <c r="Q494" s="5"/>
    </row>
    <row r="495" spans="16:17" x14ac:dyDescent="0.2">
      <c r="P495" s="5"/>
      <c r="Q495" s="5"/>
    </row>
    <row r="496" spans="16:17" x14ac:dyDescent="0.2">
      <c r="P496" s="5"/>
      <c r="Q496" s="5"/>
    </row>
    <row r="497" spans="16:17" x14ac:dyDescent="0.2">
      <c r="P497" s="5"/>
      <c r="Q497" s="5"/>
    </row>
    <row r="498" spans="16:17" x14ac:dyDescent="0.2">
      <c r="P498" s="5"/>
      <c r="Q498" s="5"/>
    </row>
    <row r="499" spans="16:17" x14ac:dyDescent="0.2">
      <c r="P499" s="5"/>
      <c r="Q499" s="5"/>
    </row>
    <row r="500" spans="16:17" x14ac:dyDescent="0.2">
      <c r="P500" s="5"/>
      <c r="Q500" s="5"/>
    </row>
    <row r="501" spans="16:17" x14ac:dyDescent="0.2">
      <c r="P501" s="5"/>
      <c r="Q501" s="5"/>
    </row>
    <row r="502" spans="16:17" x14ac:dyDescent="0.2">
      <c r="P502" s="5"/>
      <c r="Q502" s="5"/>
    </row>
    <row r="503" spans="16:17" x14ac:dyDescent="0.2">
      <c r="P503" s="5"/>
      <c r="Q503" s="5"/>
    </row>
    <row r="504" spans="16:17" x14ac:dyDescent="0.2">
      <c r="P504" s="5"/>
      <c r="Q504" s="5"/>
    </row>
    <row r="505" spans="16:17" x14ac:dyDescent="0.2">
      <c r="P505" s="5"/>
      <c r="Q505" s="5"/>
    </row>
    <row r="506" spans="16:17" x14ac:dyDescent="0.2">
      <c r="P506" s="5"/>
      <c r="Q506" s="5"/>
    </row>
    <row r="507" spans="16:17" x14ac:dyDescent="0.2">
      <c r="P507" s="5"/>
      <c r="Q507" s="5"/>
    </row>
    <row r="508" spans="16:17" x14ac:dyDescent="0.2">
      <c r="P508" s="5"/>
      <c r="Q508" s="5"/>
    </row>
    <row r="509" spans="16:17" x14ac:dyDescent="0.2">
      <c r="P509" s="5"/>
      <c r="Q509" s="5"/>
    </row>
    <row r="510" spans="16:17" x14ac:dyDescent="0.2">
      <c r="P510" s="5"/>
      <c r="Q510" s="5"/>
    </row>
    <row r="511" spans="16:17" x14ac:dyDescent="0.2">
      <c r="P511" s="5"/>
      <c r="Q511" s="5"/>
    </row>
    <row r="512" spans="16:17" x14ac:dyDescent="0.2">
      <c r="P512" s="5"/>
      <c r="Q512" s="5"/>
    </row>
    <row r="513" spans="16:17" x14ac:dyDescent="0.2">
      <c r="P513" s="5"/>
      <c r="Q513" s="5"/>
    </row>
    <row r="514" spans="16:17" x14ac:dyDescent="0.2">
      <c r="P514" s="5"/>
      <c r="Q514" s="5"/>
    </row>
    <row r="515" spans="16:17" x14ac:dyDescent="0.2">
      <c r="P515" s="5"/>
      <c r="Q515" s="5"/>
    </row>
    <row r="516" spans="16:17" x14ac:dyDescent="0.2">
      <c r="P516" s="5"/>
      <c r="Q516" s="5"/>
    </row>
    <row r="517" spans="16:17" x14ac:dyDescent="0.2">
      <c r="P517" s="5"/>
      <c r="Q517" s="5"/>
    </row>
    <row r="518" spans="16:17" x14ac:dyDescent="0.2">
      <c r="P518" s="5"/>
      <c r="Q518" s="5"/>
    </row>
    <row r="519" spans="16:17" x14ac:dyDescent="0.2">
      <c r="P519" s="5"/>
      <c r="Q519" s="5"/>
    </row>
    <row r="520" spans="16:17" x14ac:dyDescent="0.2">
      <c r="P520" s="5"/>
      <c r="Q520" s="5"/>
    </row>
    <row r="521" spans="16:17" x14ac:dyDescent="0.2">
      <c r="P521" s="5"/>
      <c r="Q521" s="5"/>
    </row>
    <row r="522" spans="16:17" x14ac:dyDescent="0.2">
      <c r="P522" s="5"/>
      <c r="Q522" s="5"/>
    </row>
    <row r="523" spans="16:17" x14ac:dyDescent="0.2">
      <c r="P523" s="5"/>
      <c r="Q523" s="5"/>
    </row>
    <row r="524" spans="16:17" x14ac:dyDescent="0.2">
      <c r="P524" s="5"/>
      <c r="Q524" s="5"/>
    </row>
    <row r="525" spans="16:17" x14ac:dyDescent="0.2">
      <c r="P525" s="5"/>
      <c r="Q525" s="5"/>
    </row>
    <row r="526" spans="16:17" x14ac:dyDescent="0.2">
      <c r="P526" s="5"/>
      <c r="Q526" s="5"/>
    </row>
    <row r="527" spans="16:17" x14ac:dyDescent="0.2">
      <c r="P527" s="5"/>
      <c r="Q527" s="5"/>
    </row>
    <row r="528" spans="16:17" x14ac:dyDescent="0.2">
      <c r="P528" s="5"/>
      <c r="Q528" s="5"/>
    </row>
    <row r="529" spans="16:17" x14ac:dyDescent="0.2">
      <c r="P529" s="5"/>
      <c r="Q529" s="5"/>
    </row>
    <row r="530" spans="16:17" x14ac:dyDescent="0.2">
      <c r="P530" s="5"/>
      <c r="Q530" s="5"/>
    </row>
    <row r="531" spans="16:17" x14ac:dyDescent="0.2">
      <c r="P531" s="5"/>
      <c r="Q531" s="5"/>
    </row>
    <row r="532" spans="16:17" x14ac:dyDescent="0.2">
      <c r="P532" s="5"/>
      <c r="Q532" s="5"/>
    </row>
    <row r="533" spans="16:17" x14ac:dyDescent="0.2">
      <c r="P533" s="5"/>
      <c r="Q533" s="5"/>
    </row>
    <row r="534" spans="16:17" x14ac:dyDescent="0.2">
      <c r="P534" s="5"/>
      <c r="Q534" s="5"/>
    </row>
    <row r="535" spans="16:17" x14ac:dyDescent="0.2">
      <c r="P535" s="5"/>
      <c r="Q535" s="5"/>
    </row>
    <row r="536" spans="16:17" x14ac:dyDescent="0.2">
      <c r="P536" s="5"/>
      <c r="Q536" s="5"/>
    </row>
    <row r="537" spans="16:17" x14ac:dyDescent="0.2">
      <c r="P537" s="5"/>
      <c r="Q537" s="5"/>
    </row>
    <row r="538" spans="16:17" x14ac:dyDescent="0.2">
      <c r="P538" s="5"/>
      <c r="Q538" s="5"/>
    </row>
    <row r="539" spans="16:17" x14ac:dyDescent="0.2">
      <c r="P539" s="5"/>
      <c r="Q539" s="5"/>
    </row>
    <row r="540" spans="16:17" x14ac:dyDescent="0.2">
      <c r="P540" s="5"/>
      <c r="Q540" s="5"/>
    </row>
    <row r="541" spans="16:17" x14ac:dyDescent="0.2">
      <c r="P541" s="5"/>
      <c r="Q541" s="5"/>
    </row>
    <row r="542" spans="16:17" x14ac:dyDescent="0.2">
      <c r="P542" s="5"/>
      <c r="Q542" s="5"/>
    </row>
    <row r="543" spans="16:17" x14ac:dyDescent="0.2">
      <c r="P543" s="5"/>
      <c r="Q543" s="5"/>
    </row>
    <row r="544" spans="16:17" x14ac:dyDescent="0.2">
      <c r="P544" s="5"/>
      <c r="Q544" s="5"/>
    </row>
    <row r="545" spans="16:17" x14ac:dyDescent="0.2">
      <c r="P545" s="5"/>
      <c r="Q545" s="5"/>
    </row>
    <row r="546" spans="16:17" x14ac:dyDescent="0.2">
      <c r="P546" s="5"/>
      <c r="Q546" s="5"/>
    </row>
    <row r="547" spans="16:17" x14ac:dyDescent="0.2">
      <c r="P547" s="5"/>
      <c r="Q547" s="5"/>
    </row>
    <row r="548" spans="16:17" x14ac:dyDescent="0.2">
      <c r="P548" s="5"/>
      <c r="Q548" s="5"/>
    </row>
    <row r="549" spans="16:17" x14ac:dyDescent="0.2">
      <c r="P549" s="5"/>
      <c r="Q549" s="5"/>
    </row>
    <row r="550" spans="16:17" x14ac:dyDescent="0.2">
      <c r="P550" s="5"/>
      <c r="Q550" s="5"/>
    </row>
    <row r="551" spans="16:17" x14ac:dyDescent="0.2">
      <c r="P551" s="5"/>
      <c r="Q551" s="5"/>
    </row>
    <row r="552" spans="16:17" x14ac:dyDescent="0.2">
      <c r="P552" s="5"/>
      <c r="Q552" s="5"/>
    </row>
    <row r="553" spans="16:17" x14ac:dyDescent="0.2">
      <c r="P553" s="5"/>
      <c r="Q553" s="5"/>
    </row>
    <row r="554" spans="16:17" x14ac:dyDescent="0.2">
      <c r="P554" s="5"/>
      <c r="Q554" s="5"/>
    </row>
    <row r="555" spans="16:17" x14ac:dyDescent="0.2">
      <c r="P555" s="5"/>
      <c r="Q555" s="5"/>
    </row>
    <row r="556" spans="16:17" x14ac:dyDescent="0.2">
      <c r="P556" s="5"/>
      <c r="Q556" s="5"/>
    </row>
    <row r="557" spans="16:17" x14ac:dyDescent="0.2">
      <c r="P557" s="5"/>
      <c r="Q557" s="5"/>
    </row>
    <row r="558" spans="16:17" x14ac:dyDescent="0.2">
      <c r="P558" s="5"/>
      <c r="Q558" s="5"/>
    </row>
    <row r="559" spans="16:17" x14ac:dyDescent="0.2">
      <c r="P559" s="5"/>
      <c r="Q559" s="5"/>
    </row>
    <row r="560" spans="16:17" x14ac:dyDescent="0.2">
      <c r="P560" s="5"/>
      <c r="Q560" s="5"/>
    </row>
    <row r="561" spans="16:17" x14ac:dyDescent="0.2">
      <c r="P561" s="5"/>
      <c r="Q561" s="5"/>
    </row>
    <row r="562" spans="16:17" x14ac:dyDescent="0.2">
      <c r="P562" s="5"/>
      <c r="Q562" s="5"/>
    </row>
    <row r="563" spans="16:17" x14ac:dyDescent="0.2">
      <c r="P563" s="5"/>
      <c r="Q563" s="5"/>
    </row>
    <row r="564" spans="16:17" x14ac:dyDescent="0.2">
      <c r="P564" s="5"/>
      <c r="Q564" s="5"/>
    </row>
    <row r="565" spans="16:17" x14ac:dyDescent="0.2">
      <c r="P565" s="5"/>
      <c r="Q565" s="5"/>
    </row>
    <row r="566" spans="16:17" x14ac:dyDescent="0.2">
      <c r="P566" s="5"/>
      <c r="Q566" s="5"/>
    </row>
    <row r="567" spans="16:17" x14ac:dyDescent="0.2">
      <c r="P567" s="5"/>
      <c r="Q567" s="5"/>
    </row>
    <row r="568" spans="16:17" x14ac:dyDescent="0.2">
      <c r="P568" s="5"/>
      <c r="Q568" s="5"/>
    </row>
    <row r="569" spans="16:17" x14ac:dyDescent="0.2">
      <c r="P569" s="5"/>
      <c r="Q569" s="5"/>
    </row>
    <row r="570" spans="16:17" x14ac:dyDescent="0.2">
      <c r="P570" s="5"/>
      <c r="Q570" s="5"/>
    </row>
    <row r="571" spans="16:17" x14ac:dyDescent="0.2">
      <c r="P571" s="5"/>
      <c r="Q571" s="5"/>
    </row>
    <row r="572" spans="16:17" x14ac:dyDescent="0.2">
      <c r="P572" s="5"/>
      <c r="Q572" s="5"/>
    </row>
    <row r="573" spans="16:17" x14ac:dyDescent="0.2">
      <c r="P573" s="5"/>
      <c r="Q573" s="5"/>
    </row>
    <row r="574" spans="16:17" x14ac:dyDescent="0.2">
      <c r="P574" s="5"/>
      <c r="Q574" s="5"/>
    </row>
    <row r="575" spans="16:17" x14ac:dyDescent="0.2">
      <c r="P575" s="5"/>
      <c r="Q575" s="5"/>
    </row>
    <row r="576" spans="16:17" x14ac:dyDescent="0.2">
      <c r="P576" s="5"/>
      <c r="Q576" s="5"/>
    </row>
    <row r="577" spans="16:17" x14ac:dyDescent="0.2">
      <c r="P577" s="5"/>
      <c r="Q577" s="5"/>
    </row>
    <row r="578" spans="16:17" x14ac:dyDescent="0.2">
      <c r="P578" s="5"/>
      <c r="Q578" s="5"/>
    </row>
    <row r="579" spans="16:17" x14ac:dyDescent="0.2">
      <c r="P579" s="5"/>
      <c r="Q579" s="5"/>
    </row>
    <row r="580" spans="16:17" x14ac:dyDescent="0.2">
      <c r="P580" s="5"/>
      <c r="Q580" s="5"/>
    </row>
    <row r="581" spans="16:17" x14ac:dyDescent="0.2">
      <c r="P581" s="5"/>
      <c r="Q581" s="5"/>
    </row>
    <row r="582" spans="16:17" x14ac:dyDescent="0.2">
      <c r="P582" s="5"/>
      <c r="Q582" s="5"/>
    </row>
    <row r="583" spans="16:17" x14ac:dyDescent="0.2">
      <c r="P583" s="5"/>
      <c r="Q583" s="5"/>
    </row>
    <row r="584" spans="16:17" x14ac:dyDescent="0.2">
      <c r="P584" s="5"/>
      <c r="Q584" s="5"/>
    </row>
    <row r="585" spans="16:17" x14ac:dyDescent="0.2">
      <c r="P585" s="5"/>
      <c r="Q585" s="5"/>
    </row>
    <row r="586" spans="16:17" x14ac:dyDescent="0.2">
      <c r="P586" s="5"/>
      <c r="Q586" s="5"/>
    </row>
    <row r="587" spans="16:17" x14ac:dyDescent="0.2">
      <c r="P587" s="5"/>
      <c r="Q587" s="5"/>
    </row>
    <row r="588" spans="16:17" x14ac:dyDescent="0.2">
      <c r="P588" s="5"/>
      <c r="Q588" s="5"/>
    </row>
    <row r="589" spans="16:17" x14ac:dyDescent="0.2">
      <c r="P589" s="5"/>
      <c r="Q589" s="5"/>
    </row>
    <row r="590" spans="16:17" x14ac:dyDescent="0.2">
      <c r="P590" s="5"/>
      <c r="Q590" s="5"/>
    </row>
    <row r="591" spans="16:17" x14ac:dyDescent="0.2">
      <c r="P591" s="5"/>
      <c r="Q591" s="5"/>
    </row>
    <row r="592" spans="16:17" x14ac:dyDescent="0.2">
      <c r="P592" s="5"/>
      <c r="Q592" s="5"/>
    </row>
    <row r="593" spans="16:17" x14ac:dyDescent="0.2">
      <c r="P593" s="5"/>
      <c r="Q593" s="5"/>
    </row>
    <row r="594" spans="16:17" x14ac:dyDescent="0.2">
      <c r="P594" s="5"/>
      <c r="Q594" s="5"/>
    </row>
    <row r="595" spans="16:17" x14ac:dyDescent="0.2">
      <c r="P595" s="5"/>
      <c r="Q595" s="5"/>
    </row>
    <row r="596" spans="16:17" x14ac:dyDescent="0.2">
      <c r="P596" s="5"/>
      <c r="Q596" s="5"/>
    </row>
    <row r="597" spans="16:17" x14ac:dyDescent="0.2">
      <c r="P597" s="5"/>
      <c r="Q597" s="5"/>
    </row>
    <row r="598" spans="16:17" x14ac:dyDescent="0.2">
      <c r="P598" s="5"/>
      <c r="Q598" s="5"/>
    </row>
    <row r="599" spans="16:17" x14ac:dyDescent="0.2">
      <c r="P599" s="5"/>
      <c r="Q599" s="5"/>
    </row>
    <row r="600" spans="16:17" x14ac:dyDescent="0.2">
      <c r="P600" s="5"/>
      <c r="Q600" s="5"/>
    </row>
    <row r="601" spans="16:17" x14ac:dyDescent="0.2">
      <c r="P601" s="5"/>
      <c r="Q601" s="5"/>
    </row>
    <row r="602" spans="16:17" x14ac:dyDescent="0.2">
      <c r="P602" s="5"/>
      <c r="Q602" s="5"/>
    </row>
    <row r="603" spans="16:17" x14ac:dyDescent="0.2">
      <c r="P603" s="5"/>
      <c r="Q603" s="5"/>
    </row>
    <row r="604" spans="16:17" x14ac:dyDescent="0.2">
      <c r="P604" s="5"/>
      <c r="Q604" s="5"/>
    </row>
    <row r="605" spans="16:17" x14ac:dyDescent="0.2">
      <c r="P605" s="5"/>
      <c r="Q605" s="5"/>
    </row>
    <row r="606" spans="16:17" x14ac:dyDescent="0.2">
      <c r="P606" s="5"/>
      <c r="Q606" s="5"/>
    </row>
    <row r="607" spans="16:17" x14ac:dyDescent="0.2">
      <c r="P607" s="5"/>
      <c r="Q607" s="5"/>
    </row>
    <row r="608" spans="16:17" x14ac:dyDescent="0.2">
      <c r="P608" s="5"/>
      <c r="Q608" s="5"/>
    </row>
    <row r="609" spans="16:17" x14ac:dyDescent="0.2">
      <c r="P609" s="5"/>
      <c r="Q609" s="5"/>
    </row>
    <row r="610" spans="16:17" x14ac:dyDescent="0.2">
      <c r="P610" s="5"/>
      <c r="Q610" s="5"/>
    </row>
    <row r="611" spans="16:17" x14ac:dyDescent="0.2">
      <c r="P611" s="5"/>
      <c r="Q611" s="5"/>
    </row>
    <row r="612" spans="16:17" x14ac:dyDescent="0.2">
      <c r="P612" s="5"/>
      <c r="Q612" s="5"/>
    </row>
    <row r="613" spans="16:17" x14ac:dyDescent="0.2">
      <c r="P613" s="5"/>
      <c r="Q613" s="5"/>
    </row>
    <row r="614" spans="16:17" x14ac:dyDescent="0.2">
      <c r="P614" s="5"/>
      <c r="Q614" s="5"/>
    </row>
    <row r="615" spans="16:17" x14ac:dyDescent="0.2">
      <c r="P615" s="5"/>
      <c r="Q615" s="5"/>
    </row>
    <row r="616" spans="16:17" x14ac:dyDescent="0.2">
      <c r="P616" s="5"/>
      <c r="Q616" s="5"/>
    </row>
    <row r="617" spans="16:17" x14ac:dyDescent="0.2">
      <c r="P617" s="5"/>
      <c r="Q617" s="5"/>
    </row>
    <row r="618" spans="16:17" x14ac:dyDescent="0.2">
      <c r="P618" s="5"/>
      <c r="Q618" s="5"/>
    </row>
    <row r="619" spans="16:17" x14ac:dyDescent="0.2">
      <c r="P619" s="5"/>
      <c r="Q619" s="5"/>
    </row>
    <row r="620" spans="16:17" x14ac:dyDescent="0.2">
      <c r="P620" s="5"/>
      <c r="Q620" s="5"/>
    </row>
    <row r="621" spans="16:17" x14ac:dyDescent="0.2">
      <c r="P621" s="5"/>
      <c r="Q621" s="5"/>
    </row>
    <row r="622" spans="16:17" x14ac:dyDescent="0.2">
      <c r="P622" s="5"/>
      <c r="Q622" s="5"/>
    </row>
    <row r="623" spans="16:17" x14ac:dyDescent="0.2">
      <c r="P623" s="5"/>
      <c r="Q623" s="5"/>
    </row>
    <row r="624" spans="16:17" x14ac:dyDescent="0.2">
      <c r="P624" s="5"/>
      <c r="Q624" s="5"/>
    </row>
    <row r="625" spans="16:17" x14ac:dyDescent="0.2">
      <c r="P625" s="5"/>
      <c r="Q625" s="5"/>
    </row>
    <row r="626" spans="16:17" x14ac:dyDescent="0.2">
      <c r="P626" s="5"/>
      <c r="Q626" s="5"/>
    </row>
    <row r="627" spans="16:17" x14ac:dyDescent="0.2">
      <c r="P627" s="5"/>
      <c r="Q627" s="5"/>
    </row>
    <row r="628" spans="16:17" x14ac:dyDescent="0.2">
      <c r="P628" s="5"/>
      <c r="Q628" s="5"/>
    </row>
    <row r="629" spans="16:17" x14ac:dyDescent="0.2">
      <c r="P629" s="5"/>
      <c r="Q629" s="5"/>
    </row>
    <row r="630" spans="16:17" x14ac:dyDescent="0.2">
      <c r="P630" s="5"/>
      <c r="Q630" s="5"/>
    </row>
    <row r="631" spans="16:17" x14ac:dyDescent="0.2">
      <c r="P631" s="5"/>
      <c r="Q631" s="5"/>
    </row>
    <row r="632" spans="16:17" x14ac:dyDescent="0.2">
      <c r="P632" s="5"/>
      <c r="Q632" s="5"/>
    </row>
    <row r="633" spans="16:17" x14ac:dyDescent="0.2">
      <c r="P633" s="5"/>
      <c r="Q633" s="5"/>
    </row>
    <row r="634" spans="16:17" x14ac:dyDescent="0.2">
      <c r="P634" s="5"/>
      <c r="Q634" s="5"/>
    </row>
    <row r="635" spans="16:17" x14ac:dyDescent="0.2">
      <c r="P635" s="5"/>
      <c r="Q635" s="5"/>
    </row>
    <row r="636" spans="16:17" x14ac:dyDescent="0.2">
      <c r="P636" s="5"/>
      <c r="Q636" s="5"/>
    </row>
    <row r="637" spans="16:17" x14ac:dyDescent="0.2">
      <c r="P637" s="5"/>
      <c r="Q637" s="5"/>
    </row>
    <row r="638" spans="16:17" x14ac:dyDescent="0.2">
      <c r="P638" s="5"/>
      <c r="Q638" s="5"/>
    </row>
    <row r="639" spans="16:17" x14ac:dyDescent="0.2">
      <c r="P639" s="5"/>
      <c r="Q639" s="5"/>
    </row>
    <row r="640" spans="16:17" x14ac:dyDescent="0.2">
      <c r="P640" s="5"/>
      <c r="Q640" s="5"/>
    </row>
    <row r="641" spans="16:17" x14ac:dyDescent="0.2">
      <c r="P641" s="5"/>
      <c r="Q641" s="5"/>
    </row>
    <row r="642" spans="16:17" x14ac:dyDescent="0.2">
      <c r="P642" s="5"/>
      <c r="Q642" s="5"/>
    </row>
    <row r="643" spans="16:17" x14ac:dyDescent="0.2">
      <c r="P643" s="5"/>
      <c r="Q643" s="5"/>
    </row>
    <row r="644" spans="16:17" x14ac:dyDescent="0.2">
      <c r="P644" s="5"/>
      <c r="Q644" s="5"/>
    </row>
    <row r="645" spans="16:17" x14ac:dyDescent="0.2">
      <c r="P645" s="5"/>
      <c r="Q645" s="5"/>
    </row>
    <row r="646" spans="16:17" x14ac:dyDescent="0.2">
      <c r="P646" s="5"/>
      <c r="Q646" s="5"/>
    </row>
    <row r="647" spans="16:17" x14ac:dyDescent="0.2">
      <c r="P647" s="5"/>
      <c r="Q647" s="5"/>
    </row>
    <row r="648" spans="16:17" x14ac:dyDescent="0.2">
      <c r="P648" s="5"/>
      <c r="Q648" s="5"/>
    </row>
    <row r="649" spans="16:17" x14ac:dyDescent="0.2">
      <c r="P649" s="5"/>
      <c r="Q649" s="5"/>
    </row>
    <row r="650" spans="16:17" x14ac:dyDescent="0.2">
      <c r="P650" s="5"/>
      <c r="Q650" s="5"/>
    </row>
    <row r="651" spans="16:17" x14ac:dyDescent="0.2">
      <c r="P651" s="5"/>
      <c r="Q651" s="5"/>
    </row>
    <row r="652" spans="16:17" x14ac:dyDescent="0.2">
      <c r="P652" s="5"/>
      <c r="Q652" s="5"/>
    </row>
    <row r="653" spans="16:17" x14ac:dyDescent="0.2">
      <c r="P653" s="5"/>
      <c r="Q653" s="5"/>
    </row>
    <row r="654" spans="16:17" x14ac:dyDescent="0.2">
      <c r="P654" s="5"/>
      <c r="Q654" s="5"/>
    </row>
    <row r="655" spans="16:17" x14ac:dyDescent="0.2">
      <c r="P655" s="5"/>
      <c r="Q655" s="5"/>
    </row>
    <row r="656" spans="16:17" x14ac:dyDescent="0.2">
      <c r="P656" s="5"/>
      <c r="Q656" s="5"/>
    </row>
    <row r="657" spans="16:17" x14ac:dyDescent="0.2">
      <c r="P657" s="5"/>
      <c r="Q657" s="5"/>
    </row>
    <row r="658" spans="16:17" x14ac:dyDescent="0.2">
      <c r="P658" s="5"/>
      <c r="Q658" s="5"/>
    </row>
    <row r="659" spans="16:17" x14ac:dyDescent="0.2">
      <c r="P659" s="5"/>
      <c r="Q659" s="5"/>
    </row>
    <row r="660" spans="16:17" x14ac:dyDescent="0.2">
      <c r="P660" s="5"/>
      <c r="Q660" s="5"/>
    </row>
    <row r="661" spans="16:17" x14ac:dyDescent="0.2">
      <c r="P661" s="5"/>
      <c r="Q661" s="5"/>
    </row>
    <row r="662" spans="16:17" x14ac:dyDescent="0.2">
      <c r="P662" s="5"/>
      <c r="Q662" s="5"/>
    </row>
    <row r="663" spans="16:17" x14ac:dyDescent="0.2">
      <c r="P663" s="5"/>
      <c r="Q663" s="5"/>
    </row>
    <row r="664" spans="16:17" x14ac:dyDescent="0.2">
      <c r="P664" s="5"/>
      <c r="Q664" s="5"/>
    </row>
    <row r="665" spans="16:17" x14ac:dyDescent="0.2">
      <c r="P665" s="5"/>
      <c r="Q665" s="5"/>
    </row>
    <row r="666" spans="16:17" x14ac:dyDescent="0.2">
      <c r="P666" s="5"/>
      <c r="Q666" s="5"/>
    </row>
    <row r="667" spans="16:17" x14ac:dyDescent="0.2">
      <c r="P667" s="5"/>
      <c r="Q667" s="5"/>
    </row>
    <row r="668" spans="16:17" x14ac:dyDescent="0.2">
      <c r="P668" s="5"/>
      <c r="Q668" s="5"/>
    </row>
    <row r="669" spans="16:17" x14ac:dyDescent="0.2">
      <c r="P669" s="5"/>
      <c r="Q669" s="5"/>
    </row>
    <row r="670" spans="16:17" x14ac:dyDescent="0.2">
      <c r="P670" s="5"/>
      <c r="Q670" s="5"/>
    </row>
    <row r="671" spans="16:17" x14ac:dyDescent="0.2">
      <c r="P671" s="5"/>
      <c r="Q671" s="5"/>
    </row>
    <row r="672" spans="16:17" x14ac:dyDescent="0.2">
      <c r="P672" s="5"/>
      <c r="Q672" s="5"/>
    </row>
    <row r="673" spans="16:17" x14ac:dyDescent="0.2">
      <c r="P673" s="5"/>
      <c r="Q673" s="5"/>
    </row>
    <row r="674" spans="16:17" x14ac:dyDescent="0.2">
      <c r="P674" s="5"/>
      <c r="Q674" s="5"/>
    </row>
    <row r="675" spans="16:17" x14ac:dyDescent="0.2">
      <c r="P675" s="5"/>
      <c r="Q675" s="5"/>
    </row>
    <row r="676" spans="16:17" x14ac:dyDescent="0.2">
      <c r="P676" s="5"/>
      <c r="Q676" s="5"/>
    </row>
    <row r="677" spans="16:17" x14ac:dyDescent="0.2">
      <c r="P677" s="5"/>
      <c r="Q677" s="5"/>
    </row>
    <row r="678" spans="16:17" x14ac:dyDescent="0.2">
      <c r="P678" s="5"/>
      <c r="Q678" s="5"/>
    </row>
    <row r="679" spans="16:17" x14ac:dyDescent="0.2">
      <c r="P679" s="5"/>
      <c r="Q679" s="5"/>
    </row>
    <row r="680" spans="16:17" x14ac:dyDescent="0.2">
      <c r="P680" s="5"/>
      <c r="Q680" s="5"/>
    </row>
    <row r="681" spans="16:17" x14ac:dyDescent="0.2">
      <c r="P681" s="5"/>
      <c r="Q681" s="5"/>
    </row>
    <row r="682" spans="16:17" x14ac:dyDescent="0.2">
      <c r="P682" s="5"/>
      <c r="Q682" s="5"/>
    </row>
    <row r="683" spans="16:17" x14ac:dyDescent="0.2">
      <c r="P683" s="5"/>
      <c r="Q683" s="5"/>
    </row>
    <row r="684" spans="16:17" x14ac:dyDescent="0.2">
      <c r="P684" s="5"/>
      <c r="Q684" s="5"/>
    </row>
    <row r="685" spans="16:17" x14ac:dyDescent="0.2">
      <c r="P685" s="5"/>
      <c r="Q685" s="5"/>
    </row>
    <row r="686" spans="16:17" x14ac:dyDescent="0.2">
      <c r="P686" s="5"/>
      <c r="Q686" s="5"/>
    </row>
    <row r="687" spans="16:17" x14ac:dyDescent="0.2">
      <c r="P687" s="5"/>
      <c r="Q687" s="5"/>
    </row>
    <row r="688" spans="16:17" x14ac:dyDescent="0.2">
      <c r="P688" s="5"/>
      <c r="Q688" s="5"/>
    </row>
    <row r="689" spans="16:17" x14ac:dyDescent="0.2">
      <c r="P689" s="5"/>
      <c r="Q689" s="5"/>
    </row>
    <row r="690" spans="16:17" x14ac:dyDescent="0.2">
      <c r="P690" s="5"/>
      <c r="Q690" s="5"/>
    </row>
    <row r="691" spans="16:17" x14ac:dyDescent="0.2">
      <c r="P691" s="5"/>
      <c r="Q691" s="5"/>
    </row>
    <row r="692" spans="16:17" x14ac:dyDescent="0.2">
      <c r="P692" s="5"/>
      <c r="Q692" s="5"/>
    </row>
    <row r="693" spans="16:17" x14ac:dyDescent="0.2">
      <c r="P693" s="5"/>
      <c r="Q693" s="5"/>
    </row>
    <row r="694" spans="16:17" x14ac:dyDescent="0.2">
      <c r="P694" s="5"/>
      <c r="Q694" s="5"/>
    </row>
    <row r="695" spans="16:17" x14ac:dyDescent="0.2">
      <c r="P695" s="5"/>
      <c r="Q695" s="5"/>
    </row>
    <row r="696" spans="16:17" x14ac:dyDescent="0.2">
      <c r="P696" s="5"/>
      <c r="Q696" s="5"/>
    </row>
    <row r="697" spans="16:17" x14ac:dyDescent="0.2">
      <c r="P697" s="5"/>
      <c r="Q697" s="5"/>
    </row>
    <row r="698" spans="16:17" x14ac:dyDescent="0.2">
      <c r="P698" s="5"/>
      <c r="Q698" s="5"/>
    </row>
    <row r="699" spans="16:17" x14ac:dyDescent="0.2">
      <c r="P699" s="5"/>
      <c r="Q699" s="5"/>
    </row>
    <row r="700" spans="16:17" x14ac:dyDescent="0.2">
      <c r="P700" s="5"/>
      <c r="Q700" s="5"/>
    </row>
    <row r="701" spans="16:17" x14ac:dyDescent="0.2">
      <c r="P701" s="5"/>
      <c r="Q701" s="5"/>
    </row>
    <row r="702" spans="16:17" x14ac:dyDescent="0.2">
      <c r="P702" s="5"/>
      <c r="Q702" s="5"/>
    </row>
    <row r="703" spans="16:17" x14ac:dyDescent="0.2">
      <c r="P703" s="5"/>
      <c r="Q703" s="5"/>
    </row>
    <row r="704" spans="16:17" x14ac:dyDescent="0.2">
      <c r="P704" s="5"/>
      <c r="Q704" s="5"/>
    </row>
    <row r="705" spans="16:17" x14ac:dyDescent="0.2">
      <c r="P705" s="5"/>
      <c r="Q705" s="5"/>
    </row>
    <row r="706" spans="16:17" x14ac:dyDescent="0.2">
      <c r="P706" s="5"/>
      <c r="Q706" s="5"/>
    </row>
    <row r="707" spans="16:17" x14ac:dyDescent="0.2">
      <c r="P707" s="5"/>
      <c r="Q707" s="5"/>
    </row>
    <row r="708" spans="16:17" x14ac:dyDescent="0.2">
      <c r="P708" s="5"/>
      <c r="Q708" s="5"/>
    </row>
    <row r="709" spans="16:17" x14ac:dyDescent="0.2">
      <c r="P709" s="5"/>
      <c r="Q709" s="5"/>
    </row>
    <row r="710" spans="16:17" x14ac:dyDescent="0.2">
      <c r="P710" s="5"/>
      <c r="Q710" s="5"/>
    </row>
    <row r="711" spans="16:17" x14ac:dyDescent="0.2">
      <c r="P711" s="5"/>
      <c r="Q711" s="5"/>
    </row>
    <row r="712" spans="16:17" x14ac:dyDescent="0.2">
      <c r="P712" s="5"/>
      <c r="Q712" s="5"/>
    </row>
    <row r="713" spans="16:17" x14ac:dyDescent="0.2">
      <c r="P713" s="5"/>
      <c r="Q713" s="5"/>
    </row>
    <row r="714" spans="16:17" x14ac:dyDescent="0.2">
      <c r="P714" s="5"/>
      <c r="Q714" s="5"/>
    </row>
    <row r="715" spans="16:17" x14ac:dyDescent="0.2">
      <c r="P715" s="5"/>
      <c r="Q715" s="5"/>
    </row>
    <row r="716" spans="16:17" x14ac:dyDescent="0.2">
      <c r="P716" s="5"/>
      <c r="Q716" s="5"/>
    </row>
    <row r="717" spans="16:17" x14ac:dyDescent="0.2">
      <c r="P717" s="5"/>
      <c r="Q717" s="5"/>
    </row>
    <row r="718" spans="16:17" x14ac:dyDescent="0.2">
      <c r="P718" s="5"/>
      <c r="Q718" s="5"/>
    </row>
    <row r="719" spans="16:17" x14ac:dyDescent="0.2">
      <c r="P719" s="5"/>
      <c r="Q719" s="5"/>
    </row>
    <row r="720" spans="16:17" x14ac:dyDescent="0.2">
      <c r="P720" s="5"/>
      <c r="Q720" s="5"/>
    </row>
    <row r="721" spans="16:17" x14ac:dyDescent="0.2">
      <c r="P721" s="5"/>
      <c r="Q721" s="5"/>
    </row>
    <row r="722" spans="16:17" x14ac:dyDescent="0.2">
      <c r="P722" s="5"/>
      <c r="Q722" s="5"/>
    </row>
    <row r="723" spans="16:17" x14ac:dyDescent="0.2">
      <c r="P723" s="5"/>
      <c r="Q723" s="5"/>
    </row>
    <row r="724" spans="16:17" x14ac:dyDescent="0.2">
      <c r="P724" s="5"/>
      <c r="Q724" s="5"/>
    </row>
    <row r="725" spans="16:17" x14ac:dyDescent="0.2">
      <c r="P725" s="5"/>
      <c r="Q725" s="5"/>
    </row>
    <row r="726" spans="16:17" x14ac:dyDescent="0.2">
      <c r="P726" s="5"/>
      <c r="Q726" s="5"/>
    </row>
    <row r="727" spans="16:17" x14ac:dyDescent="0.2">
      <c r="P727" s="5"/>
      <c r="Q727" s="5"/>
    </row>
    <row r="728" spans="16:17" x14ac:dyDescent="0.2">
      <c r="P728" s="5"/>
      <c r="Q728" s="5"/>
    </row>
    <row r="729" spans="16:17" x14ac:dyDescent="0.2">
      <c r="P729" s="5"/>
      <c r="Q729" s="5"/>
    </row>
    <row r="730" spans="16:17" x14ac:dyDescent="0.2">
      <c r="P730" s="5"/>
      <c r="Q730" s="5"/>
    </row>
    <row r="731" spans="16:17" x14ac:dyDescent="0.2">
      <c r="P731" s="5"/>
      <c r="Q731" s="5"/>
    </row>
    <row r="732" spans="16:17" x14ac:dyDescent="0.2">
      <c r="P732" s="5"/>
      <c r="Q732" s="5"/>
    </row>
    <row r="733" spans="16:17" x14ac:dyDescent="0.2">
      <c r="P733" s="5"/>
      <c r="Q733" s="5"/>
    </row>
    <row r="734" spans="16:17" x14ac:dyDescent="0.2">
      <c r="P734" s="5"/>
      <c r="Q734" s="5"/>
    </row>
    <row r="735" spans="16:17" x14ac:dyDescent="0.2">
      <c r="P735" s="5"/>
      <c r="Q735" s="5"/>
    </row>
    <row r="736" spans="16:17" x14ac:dyDescent="0.2">
      <c r="P736" s="5"/>
      <c r="Q736" s="5"/>
    </row>
    <row r="737" spans="16:17" x14ac:dyDescent="0.2">
      <c r="P737" s="5"/>
      <c r="Q737" s="5"/>
    </row>
    <row r="738" spans="16:17" x14ac:dyDescent="0.2">
      <c r="P738" s="5"/>
      <c r="Q738" s="5"/>
    </row>
    <row r="739" spans="16:17" x14ac:dyDescent="0.2">
      <c r="P739" s="5"/>
      <c r="Q739" s="5"/>
    </row>
    <row r="740" spans="16:17" x14ac:dyDescent="0.2">
      <c r="P740" s="5"/>
      <c r="Q740" s="5"/>
    </row>
    <row r="741" spans="16:17" x14ac:dyDescent="0.2">
      <c r="P741" s="5"/>
      <c r="Q741" s="5"/>
    </row>
    <row r="742" spans="16:17" x14ac:dyDescent="0.2">
      <c r="P742" s="5"/>
      <c r="Q742" s="5"/>
    </row>
    <row r="743" spans="16:17" x14ac:dyDescent="0.2">
      <c r="P743" s="5"/>
      <c r="Q743" s="5"/>
    </row>
    <row r="744" spans="16:17" x14ac:dyDescent="0.2">
      <c r="P744" s="5"/>
      <c r="Q744" s="5"/>
    </row>
    <row r="745" spans="16:17" x14ac:dyDescent="0.2">
      <c r="P745" s="5"/>
      <c r="Q745" s="5"/>
    </row>
    <row r="746" spans="16:17" x14ac:dyDescent="0.2">
      <c r="P746" s="5"/>
      <c r="Q746" s="5"/>
    </row>
    <row r="747" spans="16:17" x14ac:dyDescent="0.2">
      <c r="P747" s="5"/>
      <c r="Q747" s="5"/>
    </row>
    <row r="748" spans="16:17" x14ac:dyDescent="0.2">
      <c r="P748" s="5"/>
      <c r="Q748" s="5"/>
    </row>
    <row r="749" spans="16:17" x14ac:dyDescent="0.2">
      <c r="P749" s="5"/>
      <c r="Q749" s="5"/>
    </row>
    <row r="750" spans="16:17" x14ac:dyDescent="0.2">
      <c r="P750" s="5"/>
      <c r="Q750" s="5"/>
    </row>
    <row r="751" spans="16:17" x14ac:dyDescent="0.2">
      <c r="P751" s="5"/>
      <c r="Q751" s="5"/>
    </row>
    <row r="752" spans="16:17" x14ac:dyDescent="0.2">
      <c r="P752" s="5"/>
      <c r="Q752" s="5"/>
    </row>
    <row r="753" spans="16:17" x14ac:dyDescent="0.2">
      <c r="P753" s="5"/>
      <c r="Q753" s="5"/>
    </row>
    <row r="754" spans="16:17" x14ac:dyDescent="0.2">
      <c r="P754" s="5"/>
      <c r="Q754" s="5"/>
    </row>
    <row r="755" spans="16:17" x14ac:dyDescent="0.2">
      <c r="P755" s="5"/>
      <c r="Q755" s="5"/>
    </row>
    <row r="756" spans="16:17" x14ac:dyDescent="0.2">
      <c r="P756" s="5"/>
      <c r="Q756" s="5"/>
    </row>
    <row r="757" spans="16:17" x14ac:dyDescent="0.2">
      <c r="P757" s="5"/>
      <c r="Q757" s="5"/>
    </row>
    <row r="758" spans="16:17" x14ac:dyDescent="0.2">
      <c r="P758" s="5"/>
      <c r="Q758" s="5"/>
    </row>
    <row r="759" spans="16:17" x14ac:dyDescent="0.2">
      <c r="P759" s="5"/>
      <c r="Q759" s="5"/>
    </row>
    <row r="760" spans="16:17" x14ac:dyDescent="0.2">
      <c r="P760" s="5"/>
      <c r="Q760" s="5"/>
    </row>
    <row r="761" spans="16:17" x14ac:dyDescent="0.2">
      <c r="P761" s="5"/>
      <c r="Q761" s="5"/>
    </row>
    <row r="762" spans="16:17" x14ac:dyDescent="0.2">
      <c r="P762" s="5"/>
      <c r="Q762" s="5"/>
    </row>
    <row r="763" spans="16:17" x14ac:dyDescent="0.2">
      <c r="P763" s="5"/>
      <c r="Q763" s="5"/>
    </row>
    <row r="764" spans="16:17" x14ac:dyDescent="0.2">
      <c r="P764" s="5"/>
      <c r="Q764" s="5"/>
    </row>
    <row r="765" spans="16:17" x14ac:dyDescent="0.2">
      <c r="P765" s="5"/>
      <c r="Q765" s="5"/>
    </row>
    <row r="766" spans="16:17" x14ac:dyDescent="0.2">
      <c r="P766" s="5"/>
      <c r="Q766" s="5"/>
    </row>
    <row r="767" spans="16:17" x14ac:dyDescent="0.2">
      <c r="P767" s="5"/>
      <c r="Q767" s="5"/>
    </row>
    <row r="768" spans="16:17" x14ac:dyDescent="0.2">
      <c r="P768" s="5"/>
      <c r="Q768" s="5"/>
    </row>
    <row r="769" spans="16:17" x14ac:dyDescent="0.2">
      <c r="P769" s="5"/>
      <c r="Q769" s="5"/>
    </row>
    <row r="770" spans="16:17" x14ac:dyDescent="0.2">
      <c r="P770" s="5"/>
      <c r="Q770" s="5"/>
    </row>
    <row r="771" spans="16:17" x14ac:dyDescent="0.2">
      <c r="P771" s="5"/>
      <c r="Q771" s="5"/>
    </row>
    <row r="772" spans="16:17" x14ac:dyDescent="0.2">
      <c r="P772" s="5"/>
      <c r="Q772" s="5"/>
    </row>
    <row r="773" spans="16:17" x14ac:dyDescent="0.2">
      <c r="P773" s="5"/>
      <c r="Q773" s="5"/>
    </row>
    <row r="774" spans="16:17" x14ac:dyDescent="0.2">
      <c r="P774" s="5"/>
      <c r="Q774" s="5"/>
    </row>
    <row r="775" spans="16:17" x14ac:dyDescent="0.2">
      <c r="P775" s="5"/>
      <c r="Q775" s="5"/>
    </row>
    <row r="776" spans="16:17" x14ac:dyDescent="0.2">
      <c r="P776" s="5"/>
      <c r="Q776" s="5"/>
    </row>
    <row r="777" spans="16:17" x14ac:dyDescent="0.2">
      <c r="P777" s="5"/>
      <c r="Q777" s="5"/>
    </row>
    <row r="778" spans="16:17" x14ac:dyDescent="0.2">
      <c r="P778" s="5"/>
      <c r="Q778" s="5"/>
    </row>
    <row r="779" spans="16:17" x14ac:dyDescent="0.2">
      <c r="P779" s="5"/>
      <c r="Q779" s="5"/>
    </row>
    <row r="780" spans="16:17" x14ac:dyDescent="0.2">
      <c r="P780" s="5"/>
      <c r="Q780" s="5"/>
    </row>
    <row r="781" spans="16:17" x14ac:dyDescent="0.2">
      <c r="P781" s="5"/>
      <c r="Q781" s="5"/>
    </row>
    <row r="782" spans="16:17" x14ac:dyDescent="0.2">
      <c r="P782" s="5"/>
      <c r="Q782" s="5"/>
    </row>
    <row r="783" spans="16:17" x14ac:dyDescent="0.2">
      <c r="P783" s="5"/>
      <c r="Q783" s="5"/>
    </row>
    <row r="784" spans="16:17" x14ac:dyDescent="0.2">
      <c r="P784" s="5"/>
      <c r="Q784" s="5"/>
    </row>
    <row r="785" spans="16:17" x14ac:dyDescent="0.2">
      <c r="P785" s="5"/>
      <c r="Q785" s="5"/>
    </row>
    <row r="786" spans="16:17" x14ac:dyDescent="0.2">
      <c r="P786" s="5"/>
      <c r="Q786" s="5"/>
    </row>
    <row r="787" spans="16:17" x14ac:dyDescent="0.2">
      <c r="P787" s="5"/>
      <c r="Q787" s="5"/>
    </row>
    <row r="788" spans="16:17" x14ac:dyDescent="0.2">
      <c r="P788" s="5"/>
      <c r="Q788" s="5"/>
    </row>
    <row r="789" spans="16:17" x14ac:dyDescent="0.2">
      <c r="P789" s="5"/>
      <c r="Q789" s="5"/>
    </row>
    <row r="790" spans="16:17" x14ac:dyDescent="0.2">
      <c r="P790" s="5"/>
      <c r="Q790" s="5"/>
    </row>
    <row r="791" spans="16:17" x14ac:dyDescent="0.2">
      <c r="P791" s="5"/>
      <c r="Q791" s="5"/>
    </row>
    <row r="792" spans="16:17" x14ac:dyDescent="0.2">
      <c r="P792" s="5"/>
      <c r="Q792" s="5"/>
    </row>
    <row r="793" spans="16:17" x14ac:dyDescent="0.2">
      <c r="P793" s="5"/>
      <c r="Q793" s="5"/>
    </row>
    <row r="794" spans="16:17" x14ac:dyDescent="0.2">
      <c r="P794" s="5"/>
      <c r="Q794" s="5"/>
    </row>
    <row r="795" spans="16:17" x14ac:dyDescent="0.2">
      <c r="P795" s="5"/>
      <c r="Q795" s="5"/>
    </row>
    <row r="796" spans="16:17" x14ac:dyDescent="0.2">
      <c r="P796" s="5"/>
      <c r="Q796" s="5"/>
    </row>
    <row r="797" spans="16:17" x14ac:dyDescent="0.2">
      <c r="P797" s="5"/>
      <c r="Q797" s="5"/>
    </row>
    <row r="798" spans="16:17" x14ac:dyDescent="0.2">
      <c r="P798" s="5"/>
      <c r="Q798" s="5"/>
    </row>
    <row r="799" spans="16:17" x14ac:dyDescent="0.2">
      <c r="P799" s="5"/>
      <c r="Q799" s="5"/>
    </row>
    <row r="800" spans="16:17" x14ac:dyDescent="0.2">
      <c r="P800" s="5"/>
      <c r="Q800" s="5"/>
    </row>
    <row r="801" spans="16:17" x14ac:dyDescent="0.2">
      <c r="P801" s="5"/>
      <c r="Q801" s="5"/>
    </row>
    <row r="802" spans="16:17" x14ac:dyDescent="0.2">
      <c r="P802" s="5"/>
      <c r="Q802" s="5"/>
    </row>
    <row r="803" spans="16:17" x14ac:dyDescent="0.2">
      <c r="P803" s="5"/>
      <c r="Q803" s="5"/>
    </row>
    <row r="804" spans="16:17" x14ac:dyDescent="0.2">
      <c r="P804" s="5"/>
      <c r="Q804" s="5"/>
    </row>
    <row r="805" spans="16:17" x14ac:dyDescent="0.2">
      <c r="P805" s="5"/>
      <c r="Q805" s="5"/>
    </row>
    <row r="806" spans="16:17" x14ac:dyDescent="0.2">
      <c r="P806" s="5"/>
      <c r="Q806" s="5"/>
    </row>
    <row r="807" spans="16:17" x14ac:dyDescent="0.2">
      <c r="P807" s="5"/>
      <c r="Q807" s="5"/>
    </row>
    <row r="808" spans="16:17" x14ac:dyDescent="0.2">
      <c r="P808" s="5"/>
      <c r="Q808" s="5"/>
    </row>
    <row r="809" spans="16:17" x14ac:dyDescent="0.2">
      <c r="P809" s="5"/>
      <c r="Q809" s="5"/>
    </row>
    <row r="810" spans="16:17" x14ac:dyDescent="0.2">
      <c r="P810" s="5"/>
      <c r="Q810" s="5"/>
    </row>
    <row r="811" spans="16:17" x14ac:dyDescent="0.2">
      <c r="P811" s="5"/>
      <c r="Q811" s="5"/>
    </row>
    <row r="812" spans="16:17" x14ac:dyDescent="0.2">
      <c r="P812" s="5"/>
      <c r="Q812" s="5"/>
    </row>
    <row r="813" spans="16:17" x14ac:dyDescent="0.2">
      <c r="P813" s="5"/>
      <c r="Q813" s="5"/>
    </row>
    <row r="814" spans="16:17" x14ac:dyDescent="0.2">
      <c r="P814" s="5"/>
      <c r="Q814" s="5"/>
    </row>
    <row r="815" spans="16:17" x14ac:dyDescent="0.2">
      <c r="P815" s="5"/>
      <c r="Q815" s="5"/>
    </row>
    <row r="816" spans="16:17" x14ac:dyDescent="0.2">
      <c r="P816" s="5"/>
      <c r="Q816" s="5"/>
    </row>
    <row r="817" spans="16:17" x14ac:dyDescent="0.2">
      <c r="P817" s="5"/>
      <c r="Q817" s="5"/>
    </row>
    <row r="818" spans="16:17" x14ac:dyDescent="0.2">
      <c r="P818" s="5"/>
      <c r="Q818" s="5"/>
    </row>
    <row r="819" spans="16:17" x14ac:dyDescent="0.2">
      <c r="P819" s="5"/>
      <c r="Q819" s="5"/>
    </row>
    <row r="820" spans="16:17" x14ac:dyDescent="0.2">
      <c r="P820" s="5"/>
      <c r="Q820" s="5"/>
    </row>
    <row r="821" spans="16:17" x14ac:dyDescent="0.2">
      <c r="P821" s="5"/>
      <c r="Q821" s="5"/>
    </row>
    <row r="822" spans="16:17" x14ac:dyDescent="0.2">
      <c r="P822" s="5"/>
      <c r="Q822" s="5"/>
    </row>
    <row r="823" spans="16:17" x14ac:dyDescent="0.2">
      <c r="P823" s="5"/>
      <c r="Q823" s="5"/>
    </row>
    <row r="824" spans="16:17" x14ac:dyDescent="0.2">
      <c r="P824" s="5"/>
      <c r="Q824" s="5"/>
    </row>
    <row r="825" spans="16:17" x14ac:dyDescent="0.2">
      <c r="P825" s="5"/>
      <c r="Q825" s="5"/>
    </row>
    <row r="826" spans="16:17" x14ac:dyDescent="0.2">
      <c r="P826" s="5"/>
      <c r="Q826" s="5"/>
    </row>
    <row r="827" spans="16:17" x14ac:dyDescent="0.2">
      <c r="P827" s="5"/>
      <c r="Q827" s="5"/>
    </row>
    <row r="828" spans="16:17" x14ac:dyDescent="0.2">
      <c r="P828" s="5"/>
      <c r="Q828" s="5"/>
    </row>
    <row r="829" spans="16:17" x14ac:dyDescent="0.2">
      <c r="P829" s="5"/>
      <c r="Q829" s="5"/>
    </row>
    <row r="830" spans="16:17" x14ac:dyDescent="0.2">
      <c r="P830" s="5"/>
      <c r="Q830" s="5"/>
    </row>
    <row r="831" spans="16:17" x14ac:dyDescent="0.2">
      <c r="P831" s="5"/>
      <c r="Q831" s="5"/>
    </row>
    <row r="832" spans="16:17" x14ac:dyDescent="0.2">
      <c r="P832" s="5"/>
      <c r="Q832" s="5"/>
    </row>
    <row r="833" spans="16:17" x14ac:dyDescent="0.2">
      <c r="P833" s="5"/>
      <c r="Q833" s="5"/>
    </row>
    <row r="834" spans="16:17" x14ac:dyDescent="0.2">
      <c r="P834" s="5"/>
      <c r="Q834" s="5"/>
    </row>
    <row r="835" spans="16:17" x14ac:dyDescent="0.2">
      <c r="P835" s="5"/>
      <c r="Q835" s="5"/>
    </row>
    <row r="836" spans="16:17" x14ac:dyDescent="0.2">
      <c r="P836" s="5"/>
      <c r="Q836" s="5"/>
    </row>
    <row r="837" spans="16:17" x14ac:dyDescent="0.2">
      <c r="P837" s="5"/>
      <c r="Q837" s="5"/>
    </row>
    <row r="838" spans="16:17" x14ac:dyDescent="0.2">
      <c r="P838" s="5"/>
      <c r="Q838" s="5"/>
    </row>
    <row r="839" spans="16:17" x14ac:dyDescent="0.2">
      <c r="P839" s="5"/>
      <c r="Q839" s="5"/>
    </row>
    <row r="840" spans="16:17" x14ac:dyDescent="0.2">
      <c r="P840" s="5"/>
      <c r="Q840" s="5"/>
    </row>
    <row r="841" spans="16:17" x14ac:dyDescent="0.2">
      <c r="P841" s="5"/>
      <c r="Q841" s="5"/>
    </row>
    <row r="842" spans="16:17" x14ac:dyDescent="0.2">
      <c r="P842" s="5"/>
      <c r="Q842" s="5"/>
    </row>
    <row r="843" spans="16:17" x14ac:dyDescent="0.2">
      <c r="P843" s="5"/>
      <c r="Q843" s="5"/>
    </row>
    <row r="844" spans="16:17" x14ac:dyDescent="0.2">
      <c r="P844" s="5"/>
      <c r="Q844" s="5"/>
    </row>
    <row r="845" spans="16:17" x14ac:dyDescent="0.2">
      <c r="P845" s="5"/>
      <c r="Q845" s="5"/>
    </row>
    <row r="846" spans="16:17" x14ac:dyDescent="0.2">
      <c r="P846" s="5"/>
      <c r="Q846" s="5"/>
    </row>
    <row r="847" spans="16:17" x14ac:dyDescent="0.2">
      <c r="P847" s="5"/>
      <c r="Q847" s="5"/>
    </row>
    <row r="848" spans="16:17" x14ac:dyDescent="0.2">
      <c r="P848" s="5"/>
      <c r="Q848" s="5"/>
    </row>
    <row r="849" spans="16:17" x14ac:dyDescent="0.2">
      <c r="P849" s="5"/>
      <c r="Q849" s="5"/>
    </row>
    <row r="850" spans="16:17" x14ac:dyDescent="0.2">
      <c r="P850" s="5"/>
      <c r="Q850" s="5"/>
    </row>
    <row r="851" spans="16:17" x14ac:dyDescent="0.2">
      <c r="P851" s="5"/>
      <c r="Q851" s="5"/>
    </row>
    <row r="852" spans="16:17" x14ac:dyDescent="0.2">
      <c r="P852" s="5"/>
      <c r="Q852" s="5"/>
    </row>
    <row r="853" spans="16:17" x14ac:dyDescent="0.2">
      <c r="P853" s="5"/>
      <c r="Q853" s="5"/>
    </row>
    <row r="854" spans="16:17" x14ac:dyDescent="0.2">
      <c r="P854" s="5"/>
      <c r="Q854" s="5"/>
    </row>
    <row r="855" spans="16:17" x14ac:dyDescent="0.2">
      <c r="P855" s="5"/>
      <c r="Q855" s="5"/>
    </row>
    <row r="856" spans="16:17" x14ac:dyDescent="0.2">
      <c r="P856" s="5"/>
      <c r="Q856" s="5"/>
    </row>
    <row r="857" spans="16:17" x14ac:dyDescent="0.2">
      <c r="P857" s="5"/>
      <c r="Q857" s="5"/>
    </row>
    <row r="858" spans="16:17" x14ac:dyDescent="0.2">
      <c r="P858" s="5"/>
      <c r="Q858" s="5"/>
    </row>
    <row r="859" spans="16:17" x14ac:dyDescent="0.2">
      <c r="P859" s="5"/>
      <c r="Q859" s="5"/>
    </row>
    <row r="860" spans="16:17" x14ac:dyDescent="0.2">
      <c r="P860" s="5"/>
      <c r="Q860" s="5"/>
    </row>
    <row r="861" spans="16:17" x14ac:dyDescent="0.2">
      <c r="P861" s="5"/>
      <c r="Q861" s="5"/>
    </row>
    <row r="862" spans="16:17" x14ac:dyDescent="0.2">
      <c r="P862" s="5"/>
      <c r="Q862" s="5"/>
    </row>
    <row r="863" spans="16:17" x14ac:dyDescent="0.2">
      <c r="P863" s="5"/>
      <c r="Q863" s="5"/>
    </row>
    <row r="864" spans="16:17" x14ac:dyDescent="0.2">
      <c r="P864" s="5"/>
      <c r="Q864" s="5"/>
    </row>
    <row r="865" spans="16:17" x14ac:dyDescent="0.2">
      <c r="P865" s="5"/>
      <c r="Q865" s="5"/>
    </row>
    <row r="866" spans="16:17" x14ac:dyDescent="0.2">
      <c r="P866" s="5"/>
      <c r="Q866" s="5"/>
    </row>
    <row r="867" spans="16:17" x14ac:dyDescent="0.2">
      <c r="P867" s="5"/>
      <c r="Q867" s="5"/>
    </row>
    <row r="868" spans="16:17" x14ac:dyDescent="0.2">
      <c r="P868" s="5"/>
      <c r="Q868" s="5"/>
    </row>
    <row r="869" spans="16:17" x14ac:dyDescent="0.2">
      <c r="P869" s="5"/>
      <c r="Q869" s="5"/>
    </row>
    <row r="870" spans="16:17" x14ac:dyDescent="0.2">
      <c r="P870" s="5"/>
      <c r="Q870" s="5"/>
    </row>
    <row r="871" spans="16:17" x14ac:dyDescent="0.2">
      <c r="P871" s="5"/>
      <c r="Q871" s="5"/>
    </row>
    <row r="872" spans="16:17" x14ac:dyDescent="0.2">
      <c r="P872" s="5"/>
      <c r="Q872" s="5"/>
    </row>
    <row r="873" spans="16:17" x14ac:dyDescent="0.2">
      <c r="P873" s="5"/>
      <c r="Q873" s="5"/>
    </row>
    <row r="874" spans="16:17" x14ac:dyDescent="0.2">
      <c r="P874" s="5"/>
      <c r="Q874" s="5"/>
    </row>
    <row r="875" spans="16:17" x14ac:dyDescent="0.2">
      <c r="P875" s="5"/>
      <c r="Q875" s="5"/>
    </row>
    <row r="876" spans="16:17" x14ac:dyDescent="0.2">
      <c r="P876" s="5"/>
      <c r="Q876" s="5"/>
    </row>
    <row r="877" spans="16:17" x14ac:dyDescent="0.2">
      <c r="P877" s="5"/>
      <c r="Q877" s="5"/>
    </row>
    <row r="878" spans="16:17" x14ac:dyDescent="0.2">
      <c r="P878" s="5"/>
      <c r="Q878" s="5"/>
    </row>
    <row r="879" spans="16:17" x14ac:dyDescent="0.2">
      <c r="P879" s="5"/>
      <c r="Q879" s="5"/>
    </row>
    <row r="880" spans="16:17" x14ac:dyDescent="0.2">
      <c r="P880" s="5"/>
      <c r="Q880" s="5"/>
    </row>
    <row r="881" spans="16:17" x14ac:dyDescent="0.2">
      <c r="P881" s="5"/>
      <c r="Q881" s="5"/>
    </row>
    <row r="882" spans="16:17" x14ac:dyDescent="0.2">
      <c r="P882" s="5"/>
      <c r="Q882" s="5"/>
    </row>
    <row r="883" spans="16:17" x14ac:dyDescent="0.2">
      <c r="P883" s="5"/>
      <c r="Q883" s="5"/>
    </row>
    <row r="884" spans="16:17" x14ac:dyDescent="0.2">
      <c r="P884" s="5"/>
      <c r="Q884" s="5"/>
    </row>
    <row r="885" spans="16:17" x14ac:dyDescent="0.2">
      <c r="P885" s="5"/>
      <c r="Q885" s="5"/>
    </row>
    <row r="886" spans="16:17" x14ac:dyDescent="0.2">
      <c r="P886" s="5"/>
      <c r="Q886" s="5"/>
    </row>
    <row r="887" spans="16:17" x14ac:dyDescent="0.2">
      <c r="P887" s="5"/>
      <c r="Q887" s="5"/>
    </row>
    <row r="888" spans="16:17" x14ac:dyDescent="0.2">
      <c r="P888" s="5"/>
      <c r="Q888" s="5"/>
    </row>
    <row r="889" spans="16:17" x14ac:dyDescent="0.2">
      <c r="P889" s="5"/>
      <c r="Q889" s="5"/>
    </row>
    <row r="890" spans="16:17" x14ac:dyDescent="0.2">
      <c r="P890" s="5"/>
      <c r="Q890" s="5"/>
    </row>
    <row r="891" spans="16:17" x14ac:dyDescent="0.2">
      <c r="P891" s="5"/>
      <c r="Q891" s="5"/>
    </row>
    <row r="892" spans="16:17" x14ac:dyDescent="0.2">
      <c r="P892" s="5"/>
      <c r="Q892" s="5"/>
    </row>
    <row r="893" spans="16:17" x14ac:dyDescent="0.2">
      <c r="P893" s="5"/>
      <c r="Q893" s="5"/>
    </row>
    <row r="894" spans="16:17" x14ac:dyDescent="0.2">
      <c r="P894" s="5"/>
      <c r="Q894" s="5"/>
    </row>
    <row r="895" spans="16:17" x14ac:dyDescent="0.2">
      <c r="P895" s="5"/>
      <c r="Q895" s="5"/>
    </row>
    <row r="896" spans="16:17" x14ac:dyDescent="0.2">
      <c r="P896" s="5"/>
      <c r="Q896" s="5"/>
    </row>
    <row r="897" spans="16:17" x14ac:dyDescent="0.2">
      <c r="P897" s="5"/>
      <c r="Q897" s="5"/>
    </row>
    <row r="898" spans="16:17" x14ac:dyDescent="0.2">
      <c r="P898" s="5"/>
      <c r="Q898" s="5"/>
    </row>
    <row r="899" spans="16:17" x14ac:dyDescent="0.2">
      <c r="P899" s="5"/>
      <c r="Q899" s="5"/>
    </row>
    <row r="900" spans="16:17" x14ac:dyDescent="0.2">
      <c r="P900" s="5"/>
      <c r="Q900" s="5"/>
    </row>
    <row r="901" spans="16:17" x14ac:dyDescent="0.2">
      <c r="P901" s="5"/>
      <c r="Q901" s="5"/>
    </row>
    <row r="902" spans="16:17" x14ac:dyDescent="0.2">
      <c r="P902" s="5"/>
      <c r="Q902" s="5"/>
    </row>
    <row r="903" spans="16:17" x14ac:dyDescent="0.2">
      <c r="P903" s="5"/>
      <c r="Q903" s="5"/>
    </row>
    <row r="904" spans="16:17" x14ac:dyDescent="0.2">
      <c r="P904" s="5"/>
      <c r="Q904" s="5"/>
    </row>
    <row r="905" spans="16:17" x14ac:dyDescent="0.2">
      <c r="P905" s="5"/>
      <c r="Q905" s="5"/>
    </row>
    <row r="906" spans="16:17" x14ac:dyDescent="0.2">
      <c r="P906" s="5"/>
      <c r="Q906" s="5"/>
    </row>
    <row r="907" spans="16:17" x14ac:dyDescent="0.2">
      <c r="P907" s="5"/>
      <c r="Q907" s="5"/>
    </row>
    <row r="908" spans="16:17" x14ac:dyDescent="0.2">
      <c r="P908" s="5"/>
      <c r="Q908" s="5"/>
    </row>
    <row r="909" spans="16:17" x14ac:dyDescent="0.2">
      <c r="P909" s="5"/>
      <c r="Q909" s="5"/>
    </row>
    <row r="910" spans="16:17" x14ac:dyDescent="0.2">
      <c r="P910" s="5"/>
      <c r="Q910" s="5"/>
    </row>
    <row r="911" spans="16:17" x14ac:dyDescent="0.2">
      <c r="P911" s="5"/>
      <c r="Q911" s="5"/>
    </row>
    <row r="912" spans="16:17" x14ac:dyDescent="0.2">
      <c r="P912" s="5"/>
      <c r="Q912" s="5"/>
    </row>
    <row r="913" spans="16:17" x14ac:dyDescent="0.2">
      <c r="P913" s="5"/>
      <c r="Q913" s="5"/>
    </row>
    <row r="914" spans="16:17" x14ac:dyDescent="0.2">
      <c r="P914" s="5"/>
      <c r="Q914" s="5"/>
    </row>
    <row r="915" spans="16:17" x14ac:dyDescent="0.2">
      <c r="P915" s="5"/>
      <c r="Q915" s="5"/>
    </row>
    <row r="916" spans="16:17" x14ac:dyDescent="0.2">
      <c r="P916" s="5"/>
      <c r="Q916" s="5"/>
    </row>
    <row r="917" spans="16:17" x14ac:dyDescent="0.2">
      <c r="P917" s="5"/>
      <c r="Q917" s="5"/>
    </row>
    <row r="918" spans="16:17" x14ac:dyDescent="0.2">
      <c r="P918" s="5"/>
      <c r="Q918" s="5"/>
    </row>
    <row r="919" spans="16:17" x14ac:dyDescent="0.2">
      <c r="P919" s="5"/>
      <c r="Q919" s="5"/>
    </row>
    <row r="920" spans="16:17" x14ac:dyDescent="0.2">
      <c r="P920" s="5"/>
      <c r="Q920" s="5"/>
    </row>
    <row r="921" spans="16:17" x14ac:dyDescent="0.2">
      <c r="P921" s="5"/>
      <c r="Q921" s="5"/>
    </row>
    <row r="922" spans="16:17" x14ac:dyDescent="0.2">
      <c r="P922" s="5"/>
      <c r="Q922" s="5"/>
    </row>
    <row r="923" spans="16:17" x14ac:dyDescent="0.2">
      <c r="P923" s="5"/>
      <c r="Q923" s="5"/>
    </row>
    <row r="924" spans="16:17" x14ac:dyDescent="0.2">
      <c r="P924" s="5"/>
      <c r="Q924" s="5"/>
    </row>
    <row r="925" spans="16:17" x14ac:dyDescent="0.2">
      <c r="P925" s="5"/>
      <c r="Q925" s="5"/>
    </row>
    <row r="926" spans="16:17" x14ac:dyDescent="0.2">
      <c r="P926" s="5"/>
      <c r="Q926" s="5"/>
    </row>
    <row r="927" spans="16:17" x14ac:dyDescent="0.2">
      <c r="P927" s="5"/>
      <c r="Q927" s="5"/>
    </row>
    <row r="928" spans="16:17" x14ac:dyDescent="0.2">
      <c r="P928" s="5"/>
      <c r="Q928" s="5"/>
    </row>
    <row r="929" spans="16:17" x14ac:dyDescent="0.2">
      <c r="P929" s="5"/>
      <c r="Q929" s="5"/>
    </row>
    <row r="930" spans="16:17" x14ac:dyDescent="0.2">
      <c r="P930" s="5"/>
      <c r="Q930" s="5"/>
    </row>
    <row r="931" spans="16:17" x14ac:dyDescent="0.2">
      <c r="P931" s="5"/>
      <c r="Q931" s="5"/>
    </row>
    <row r="932" spans="16:17" x14ac:dyDescent="0.2">
      <c r="P932" s="5"/>
      <c r="Q932" s="5"/>
    </row>
    <row r="933" spans="16:17" x14ac:dyDescent="0.2">
      <c r="P933" s="5"/>
      <c r="Q933" s="5"/>
    </row>
    <row r="934" spans="16:17" x14ac:dyDescent="0.2">
      <c r="P934" s="5"/>
      <c r="Q934" s="5"/>
    </row>
    <row r="935" spans="16:17" x14ac:dyDescent="0.2">
      <c r="P935" s="5"/>
      <c r="Q935" s="5"/>
    </row>
    <row r="936" spans="16:17" x14ac:dyDescent="0.2">
      <c r="P936" s="5"/>
      <c r="Q936" s="5"/>
    </row>
    <row r="937" spans="16:17" x14ac:dyDescent="0.2">
      <c r="P937" s="5"/>
      <c r="Q937" s="5"/>
    </row>
    <row r="938" spans="16:17" x14ac:dyDescent="0.2">
      <c r="P938" s="5"/>
      <c r="Q938" s="5"/>
    </row>
    <row r="939" spans="16:17" x14ac:dyDescent="0.2">
      <c r="P939" s="5"/>
      <c r="Q939" s="5"/>
    </row>
    <row r="940" spans="16:17" x14ac:dyDescent="0.2">
      <c r="P940" s="5"/>
      <c r="Q940" s="5"/>
    </row>
    <row r="941" spans="16:17" x14ac:dyDescent="0.2">
      <c r="P941" s="5"/>
      <c r="Q941" s="5"/>
    </row>
    <row r="942" spans="16:17" x14ac:dyDescent="0.2">
      <c r="P942" s="5"/>
      <c r="Q942" s="5"/>
    </row>
    <row r="943" spans="16:17" x14ac:dyDescent="0.2">
      <c r="P943" s="5"/>
      <c r="Q943" s="5"/>
    </row>
    <row r="944" spans="16:17" x14ac:dyDescent="0.2">
      <c r="P944" s="5"/>
      <c r="Q944" s="5"/>
    </row>
    <row r="945" spans="16:17" x14ac:dyDescent="0.2">
      <c r="P945" s="5"/>
      <c r="Q945" s="5"/>
    </row>
    <row r="946" spans="16:17" x14ac:dyDescent="0.2">
      <c r="P946" s="5"/>
      <c r="Q946" s="5"/>
    </row>
    <row r="947" spans="16:17" x14ac:dyDescent="0.2">
      <c r="P947" s="5"/>
      <c r="Q947" s="5"/>
    </row>
    <row r="948" spans="16:17" x14ac:dyDescent="0.2">
      <c r="P948" s="5"/>
      <c r="Q948" s="5"/>
    </row>
    <row r="949" spans="16:17" x14ac:dyDescent="0.2">
      <c r="P949" s="5"/>
      <c r="Q949" s="5"/>
    </row>
    <row r="950" spans="16:17" x14ac:dyDescent="0.2">
      <c r="P950" s="5"/>
      <c r="Q950" s="5"/>
    </row>
    <row r="951" spans="16:17" x14ac:dyDescent="0.2">
      <c r="P951" s="5"/>
      <c r="Q951" s="5"/>
    </row>
    <row r="952" spans="16:17" x14ac:dyDescent="0.2">
      <c r="P952" s="5"/>
      <c r="Q952" s="5"/>
    </row>
    <row r="953" spans="16:17" x14ac:dyDescent="0.2">
      <c r="P953" s="5"/>
      <c r="Q953" s="5"/>
    </row>
    <row r="954" spans="16:17" x14ac:dyDescent="0.2">
      <c r="P954" s="5"/>
      <c r="Q954" s="5"/>
    </row>
    <row r="955" spans="16:17" x14ac:dyDescent="0.2">
      <c r="P955" s="5"/>
      <c r="Q955" s="5"/>
    </row>
    <row r="956" spans="16:17" x14ac:dyDescent="0.2">
      <c r="P956" s="5"/>
      <c r="Q956" s="5"/>
    </row>
    <row r="957" spans="16:17" x14ac:dyDescent="0.2">
      <c r="P957" s="5"/>
      <c r="Q957" s="5"/>
    </row>
    <row r="958" spans="16:17" x14ac:dyDescent="0.2">
      <c r="P958" s="5"/>
      <c r="Q958" s="5"/>
    </row>
    <row r="959" spans="16:17" x14ac:dyDescent="0.2">
      <c r="P959" s="5"/>
      <c r="Q959" s="5"/>
    </row>
    <row r="960" spans="16:17" x14ac:dyDescent="0.2">
      <c r="P960" s="5"/>
      <c r="Q960" s="5"/>
    </row>
    <row r="961" spans="16:17" x14ac:dyDescent="0.2">
      <c r="P961" s="5"/>
      <c r="Q961" s="5"/>
    </row>
    <row r="962" spans="16:17" x14ac:dyDescent="0.2">
      <c r="P962" s="5"/>
      <c r="Q962" s="5"/>
    </row>
    <row r="963" spans="16:17" x14ac:dyDescent="0.2">
      <c r="P963" s="5"/>
      <c r="Q963" s="5"/>
    </row>
    <row r="964" spans="16:17" x14ac:dyDescent="0.2">
      <c r="P964" s="5"/>
      <c r="Q964" s="5"/>
    </row>
    <row r="965" spans="16:17" x14ac:dyDescent="0.2">
      <c r="P965" s="5"/>
      <c r="Q965" s="5"/>
    </row>
    <row r="966" spans="16:17" x14ac:dyDescent="0.2">
      <c r="P966" s="5"/>
      <c r="Q966" s="5"/>
    </row>
    <row r="967" spans="16:17" x14ac:dyDescent="0.2">
      <c r="P967" s="5"/>
      <c r="Q967" s="5"/>
    </row>
    <row r="968" spans="16:17" x14ac:dyDescent="0.2">
      <c r="P968" s="5"/>
      <c r="Q968" s="5"/>
    </row>
    <row r="969" spans="16:17" x14ac:dyDescent="0.2">
      <c r="P969" s="5"/>
      <c r="Q969" s="5"/>
    </row>
    <row r="970" spans="16:17" x14ac:dyDescent="0.2">
      <c r="P970" s="5"/>
      <c r="Q970" s="5"/>
    </row>
    <row r="971" spans="16:17" x14ac:dyDescent="0.2">
      <c r="P971" s="5"/>
      <c r="Q971" s="5"/>
    </row>
    <row r="972" spans="16:17" x14ac:dyDescent="0.2">
      <c r="P972" s="5"/>
      <c r="Q972" s="5"/>
    </row>
    <row r="973" spans="16:17" x14ac:dyDescent="0.2">
      <c r="P973" s="5"/>
      <c r="Q973" s="5"/>
    </row>
    <row r="974" spans="16:17" x14ac:dyDescent="0.2">
      <c r="P974" s="5"/>
      <c r="Q974" s="5"/>
    </row>
    <row r="975" spans="16:17" x14ac:dyDescent="0.2">
      <c r="P975" s="5"/>
      <c r="Q975" s="5"/>
    </row>
    <row r="976" spans="16:17" x14ac:dyDescent="0.2">
      <c r="P976" s="5"/>
      <c r="Q976" s="5"/>
    </row>
    <row r="977" spans="16:17" x14ac:dyDescent="0.2">
      <c r="P977" s="5"/>
      <c r="Q977" s="5"/>
    </row>
    <row r="978" spans="16:17" x14ac:dyDescent="0.2">
      <c r="P978" s="5"/>
      <c r="Q978" s="5"/>
    </row>
    <row r="979" spans="16:17" x14ac:dyDescent="0.2">
      <c r="P979" s="5"/>
      <c r="Q979" s="5"/>
    </row>
    <row r="980" spans="16:17" x14ac:dyDescent="0.2">
      <c r="P980" s="5"/>
      <c r="Q980" s="5"/>
    </row>
    <row r="981" spans="16:17" x14ac:dyDescent="0.2">
      <c r="P981" s="5"/>
      <c r="Q981" s="5"/>
    </row>
    <row r="982" spans="16:17" x14ac:dyDescent="0.2">
      <c r="P982" s="5"/>
      <c r="Q982" s="5"/>
    </row>
    <row r="983" spans="16:17" x14ac:dyDescent="0.2">
      <c r="P983" s="5"/>
      <c r="Q983" s="5"/>
    </row>
    <row r="984" spans="16:17" x14ac:dyDescent="0.2">
      <c r="P984" s="5"/>
      <c r="Q984" s="5"/>
    </row>
    <row r="985" spans="16:17" x14ac:dyDescent="0.2">
      <c r="P985" s="5"/>
      <c r="Q985" s="5"/>
    </row>
    <row r="986" spans="16:17" x14ac:dyDescent="0.2">
      <c r="P986" s="5"/>
      <c r="Q986" s="5"/>
    </row>
    <row r="987" spans="16:17" x14ac:dyDescent="0.2">
      <c r="P987" s="5"/>
      <c r="Q987" s="5"/>
    </row>
    <row r="988" spans="16:17" x14ac:dyDescent="0.2">
      <c r="P988" s="5"/>
      <c r="Q988" s="5"/>
    </row>
    <row r="989" spans="16:17" x14ac:dyDescent="0.2">
      <c r="P989" s="5"/>
      <c r="Q989" s="5"/>
    </row>
    <row r="990" spans="16:17" x14ac:dyDescent="0.2">
      <c r="P990" s="5"/>
      <c r="Q990" s="5"/>
    </row>
    <row r="991" spans="16:17" x14ac:dyDescent="0.2">
      <c r="P991" s="5"/>
      <c r="Q991" s="5"/>
    </row>
    <row r="992" spans="16:17" x14ac:dyDescent="0.2">
      <c r="P992" s="5"/>
      <c r="Q992" s="5"/>
    </row>
    <row r="993" spans="16:17" x14ac:dyDescent="0.2">
      <c r="P993" s="5"/>
      <c r="Q993" s="5"/>
    </row>
    <row r="994" spans="16:17" x14ac:dyDescent="0.2">
      <c r="P994" s="5"/>
      <c r="Q994" s="5"/>
    </row>
    <row r="995" spans="16:17" x14ac:dyDescent="0.2">
      <c r="P995" s="5"/>
      <c r="Q995" s="5"/>
    </row>
    <row r="996" spans="16:17" x14ac:dyDescent="0.2">
      <c r="P996" s="5"/>
      <c r="Q996" s="5"/>
    </row>
    <row r="997" spans="16:17" x14ac:dyDescent="0.2">
      <c r="P997" s="5"/>
      <c r="Q997" s="5"/>
    </row>
    <row r="998" spans="16:17" x14ac:dyDescent="0.2">
      <c r="P998" s="5"/>
      <c r="Q998" s="5"/>
    </row>
    <row r="999" spans="16:17" x14ac:dyDescent="0.2">
      <c r="P999" s="5"/>
      <c r="Q999" s="5"/>
    </row>
    <row r="1000" spans="16:17" x14ac:dyDescent="0.2">
      <c r="P1000" s="5"/>
      <c r="Q1000" s="5"/>
    </row>
    <row r="1001" spans="16:17" x14ac:dyDescent="0.2">
      <c r="P1001" s="5"/>
      <c r="Q1001" s="5"/>
    </row>
    <row r="1002" spans="16:17" x14ac:dyDescent="0.2">
      <c r="P1002" s="5"/>
      <c r="Q1002" s="5"/>
    </row>
    <row r="1003" spans="16:17" x14ac:dyDescent="0.2">
      <c r="P1003" s="5"/>
      <c r="Q1003" s="5"/>
    </row>
    <row r="1004" spans="16:17" x14ac:dyDescent="0.2">
      <c r="P1004" s="5"/>
      <c r="Q1004" s="5"/>
    </row>
    <row r="1005" spans="16:17" x14ac:dyDescent="0.2">
      <c r="P1005" s="5"/>
      <c r="Q1005" s="5"/>
    </row>
    <row r="1006" spans="16:17" x14ac:dyDescent="0.2">
      <c r="P1006" s="5"/>
      <c r="Q1006" s="5"/>
    </row>
    <row r="1007" spans="16:17" x14ac:dyDescent="0.2">
      <c r="P1007" s="5"/>
      <c r="Q1007" s="5"/>
    </row>
    <row r="1008" spans="16:17" x14ac:dyDescent="0.2">
      <c r="P1008" s="5"/>
      <c r="Q1008" s="5"/>
    </row>
    <row r="1009" spans="16:17" x14ac:dyDescent="0.2">
      <c r="P1009" s="5"/>
      <c r="Q1009" s="5"/>
    </row>
    <row r="1010" spans="16:17" x14ac:dyDescent="0.2">
      <c r="P1010" s="5"/>
      <c r="Q1010" s="5"/>
    </row>
    <row r="1011" spans="16:17" x14ac:dyDescent="0.2">
      <c r="P1011" s="5"/>
      <c r="Q1011" s="5"/>
    </row>
    <row r="1012" spans="16:17" x14ac:dyDescent="0.2">
      <c r="P1012" s="5"/>
      <c r="Q1012" s="5"/>
    </row>
    <row r="1013" spans="16:17" x14ac:dyDescent="0.2">
      <c r="P1013" s="5"/>
      <c r="Q1013" s="5"/>
    </row>
    <row r="1014" spans="16:17" x14ac:dyDescent="0.2">
      <c r="P1014" s="5"/>
      <c r="Q1014" s="5"/>
    </row>
    <row r="1015" spans="16:17" x14ac:dyDescent="0.2">
      <c r="P1015" s="5"/>
      <c r="Q1015" s="5"/>
    </row>
    <row r="1016" spans="16:17" x14ac:dyDescent="0.2">
      <c r="P1016" s="5"/>
      <c r="Q1016" s="5"/>
    </row>
    <row r="1017" spans="16:17" x14ac:dyDescent="0.2">
      <c r="P1017" s="5"/>
      <c r="Q1017" s="5"/>
    </row>
    <row r="1018" spans="16:17" x14ac:dyDescent="0.2">
      <c r="P1018" s="5"/>
      <c r="Q1018" s="5"/>
    </row>
    <row r="1019" spans="16:17" x14ac:dyDescent="0.2">
      <c r="P1019" s="5"/>
      <c r="Q1019" s="5"/>
    </row>
    <row r="1020" spans="16:17" x14ac:dyDescent="0.2">
      <c r="P1020" s="5"/>
      <c r="Q1020" s="5"/>
    </row>
    <row r="1021" spans="16:17" x14ac:dyDescent="0.2">
      <c r="P1021" s="5"/>
      <c r="Q1021" s="5"/>
    </row>
    <row r="1022" spans="16:17" x14ac:dyDescent="0.2">
      <c r="P1022" s="5"/>
      <c r="Q1022" s="5"/>
    </row>
    <row r="1023" spans="16:17" x14ac:dyDescent="0.2">
      <c r="P1023" s="5"/>
      <c r="Q1023" s="5"/>
    </row>
    <row r="1024" spans="16:17" x14ac:dyDescent="0.2">
      <c r="P1024" s="5"/>
      <c r="Q1024" s="5"/>
    </row>
    <row r="1025" spans="16:17" x14ac:dyDescent="0.2">
      <c r="P1025" s="5"/>
      <c r="Q1025" s="5"/>
    </row>
    <row r="1026" spans="16:17" x14ac:dyDescent="0.2">
      <c r="P1026" s="5"/>
      <c r="Q1026" s="5"/>
    </row>
    <row r="1027" spans="16:17" x14ac:dyDescent="0.2">
      <c r="P1027" s="5"/>
      <c r="Q1027" s="5"/>
    </row>
    <row r="1028" spans="16:17" x14ac:dyDescent="0.2">
      <c r="P1028" s="5"/>
      <c r="Q1028" s="5"/>
    </row>
    <row r="1029" spans="16:17" x14ac:dyDescent="0.2">
      <c r="P1029" s="5"/>
      <c r="Q1029" s="5"/>
    </row>
    <row r="1030" spans="16:17" x14ac:dyDescent="0.2">
      <c r="P1030" s="5"/>
      <c r="Q1030" s="5"/>
    </row>
    <row r="1031" spans="16:17" x14ac:dyDescent="0.2">
      <c r="P1031" s="5"/>
      <c r="Q1031" s="5"/>
    </row>
    <row r="1032" spans="16:17" x14ac:dyDescent="0.2">
      <c r="P1032" s="5"/>
      <c r="Q1032" s="5"/>
    </row>
    <row r="1033" spans="16:17" x14ac:dyDescent="0.2">
      <c r="P1033" s="5"/>
      <c r="Q1033" s="5"/>
    </row>
    <row r="1034" spans="16:17" x14ac:dyDescent="0.2">
      <c r="P1034" s="5"/>
      <c r="Q1034" s="5"/>
    </row>
    <row r="1035" spans="16:17" x14ac:dyDescent="0.2">
      <c r="P1035" s="5"/>
      <c r="Q1035" s="5"/>
    </row>
    <row r="1036" spans="16:17" x14ac:dyDescent="0.2">
      <c r="P1036" s="5"/>
      <c r="Q1036" s="5"/>
    </row>
    <row r="1037" spans="16:17" x14ac:dyDescent="0.2">
      <c r="P1037" s="5"/>
      <c r="Q1037" s="5"/>
    </row>
    <row r="1038" spans="16:17" x14ac:dyDescent="0.2">
      <c r="P1038" s="5"/>
      <c r="Q1038" s="5"/>
    </row>
    <row r="1039" spans="16:17" x14ac:dyDescent="0.2">
      <c r="P1039" s="5"/>
      <c r="Q1039" s="5"/>
    </row>
    <row r="1040" spans="16:17" x14ac:dyDescent="0.2">
      <c r="P1040" s="5"/>
      <c r="Q1040" s="5"/>
    </row>
    <row r="1041" spans="16:17" x14ac:dyDescent="0.2">
      <c r="P1041" s="5"/>
      <c r="Q1041" s="5"/>
    </row>
    <row r="1042" spans="16:17" x14ac:dyDescent="0.2">
      <c r="P1042" s="5"/>
      <c r="Q1042" s="5"/>
    </row>
    <row r="1043" spans="16:17" x14ac:dyDescent="0.2">
      <c r="P1043" s="5"/>
      <c r="Q1043" s="5"/>
    </row>
    <row r="1044" spans="16:17" x14ac:dyDescent="0.2">
      <c r="P1044" s="5"/>
      <c r="Q1044" s="5"/>
    </row>
    <row r="1045" spans="16:17" x14ac:dyDescent="0.2">
      <c r="P1045" s="5"/>
      <c r="Q1045" s="5"/>
    </row>
    <row r="1046" spans="16:17" x14ac:dyDescent="0.2">
      <c r="P1046" s="5"/>
      <c r="Q1046" s="5"/>
    </row>
    <row r="1047" spans="16:17" x14ac:dyDescent="0.2">
      <c r="P1047" s="5"/>
      <c r="Q1047" s="5"/>
    </row>
    <row r="1048" spans="16:17" x14ac:dyDescent="0.2">
      <c r="P1048" s="5"/>
      <c r="Q1048" s="5"/>
    </row>
    <row r="1049" spans="16:17" x14ac:dyDescent="0.2">
      <c r="P1049" s="5"/>
      <c r="Q1049" s="5"/>
    </row>
    <row r="1050" spans="16:17" x14ac:dyDescent="0.2">
      <c r="P1050" s="5"/>
      <c r="Q1050" s="5"/>
    </row>
    <row r="1051" spans="16:17" x14ac:dyDescent="0.2">
      <c r="P1051" s="5"/>
      <c r="Q1051" s="5"/>
    </row>
    <row r="1052" spans="16:17" x14ac:dyDescent="0.2">
      <c r="P1052" s="5"/>
      <c r="Q1052" s="5"/>
    </row>
    <row r="1053" spans="16:17" x14ac:dyDescent="0.2">
      <c r="P1053" s="5"/>
      <c r="Q1053" s="5"/>
    </row>
    <row r="1054" spans="16:17" x14ac:dyDescent="0.2">
      <c r="P1054" s="5"/>
      <c r="Q1054" s="5"/>
    </row>
    <row r="1055" spans="16:17" x14ac:dyDescent="0.2">
      <c r="P1055" s="5"/>
      <c r="Q1055" s="5"/>
    </row>
    <row r="1056" spans="16:17" x14ac:dyDescent="0.2">
      <c r="P1056" s="5"/>
      <c r="Q1056" s="5"/>
    </row>
    <row r="1057" spans="16:17" x14ac:dyDescent="0.2">
      <c r="P1057" s="5"/>
      <c r="Q1057" s="5"/>
    </row>
    <row r="1058" spans="16:17" x14ac:dyDescent="0.2">
      <c r="P1058" s="5"/>
      <c r="Q1058" s="5"/>
    </row>
    <row r="1059" spans="16:17" x14ac:dyDescent="0.2">
      <c r="P1059" s="5"/>
      <c r="Q1059" s="5"/>
    </row>
    <row r="1060" spans="16:17" x14ac:dyDescent="0.2">
      <c r="P1060" s="5"/>
      <c r="Q1060" s="5"/>
    </row>
    <row r="1061" spans="16:17" x14ac:dyDescent="0.2">
      <c r="P1061" s="5"/>
      <c r="Q1061" s="5"/>
    </row>
    <row r="1062" spans="16:17" x14ac:dyDescent="0.2">
      <c r="P1062" s="5"/>
      <c r="Q1062" s="5"/>
    </row>
    <row r="1063" spans="16:17" x14ac:dyDescent="0.2">
      <c r="P1063" s="5"/>
      <c r="Q1063" s="5"/>
    </row>
    <row r="1064" spans="16:17" x14ac:dyDescent="0.2">
      <c r="P1064" s="5"/>
      <c r="Q1064" s="5"/>
    </row>
    <row r="1065" spans="16:17" x14ac:dyDescent="0.2">
      <c r="P1065" s="5"/>
      <c r="Q1065" s="5"/>
    </row>
    <row r="1066" spans="16:17" x14ac:dyDescent="0.2">
      <c r="P1066" s="5"/>
      <c r="Q1066" s="5"/>
    </row>
    <row r="1067" spans="16:17" x14ac:dyDescent="0.2">
      <c r="P1067" s="5"/>
      <c r="Q1067" s="5"/>
    </row>
    <row r="1068" spans="16:17" x14ac:dyDescent="0.2">
      <c r="P1068" s="5"/>
      <c r="Q1068" s="5"/>
    </row>
    <row r="1069" spans="16:17" x14ac:dyDescent="0.2">
      <c r="P1069" s="5"/>
      <c r="Q1069" s="5"/>
    </row>
    <row r="1070" spans="16:17" x14ac:dyDescent="0.2">
      <c r="P1070" s="5"/>
      <c r="Q1070" s="5"/>
    </row>
    <row r="1071" spans="16:17" x14ac:dyDescent="0.2">
      <c r="P1071" s="5"/>
      <c r="Q1071" s="5"/>
    </row>
    <row r="1072" spans="16:17" x14ac:dyDescent="0.2">
      <c r="P1072" s="5"/>
      <c r="Q1072" s="5"/>
    </row>
    <row r="1073" spans="16:17" x14ac:dyDescent="0.2">
      <c r="P1073" s="5"/>
      <c r="Q1073" s="5"/>
    </row>
    <row r="1074" spans="16:17" x14ac:dyDescent="0.2">
      <c r="P1074" s="5"/>
      <c r="Q1074" s="5"/>
    </row>
    <row r="1075" spans="16:17" x14ac:dyDescent="0.2">
      <c r="P1075" s="5"/>
      <c r="Q1075" s="5"/>
    </row>
    <row r="1076" spans="16:17" x14ac:dyDescent="0.2">
      <c r="P1076" s="5"/>
      <c r="Q1076" s="5"/>
    </row>
    <row r="1077" spans="16:17" x14ac:dyDescent="0.2">
      <c r="P1077" s="5"/>
      <c r="Q1077" s="5"/>
    </row>
    <row r="1078" spans="16:17" x14ac:dyDescent="0.2">
      <c r="P1078" s="5"/>
      <c r="Q1078" s="5"/>
    </row>
    <row r="1079" spans="16:17" x14ac:dyDescent="0.2">
      <c r="P1079" s="5"/>
      <c r="Q1079" s="5"/>
    </row>
    <row r="1080" spans="16:17" x14ac:dyDescent="0.2">
      <c r="P1080" s="5"/>
      <c r="Q1080" s="5"/>
    </row>
    <row r="1081" spans="16:17" x14ac:dyDescent="0.2">
      <c r="P1081" s="5"/>
      <c r="Q1081" s="5"/>
    </row>
    <row r="1082" spans="16:17" x14ac:dyDescent="0.2">
      <c r="P1082" s="5"/>
      <c r="Q1082" s="5"/>
    </row>
    <row r="1083" spans="16:17" x14ac:dyDescent="0.2">
      <c r="P1083" s="5"/>
      <c r="Q1083" s="5"/>
    </row>
    <row r="1084" spans="16:17" x14ac:dyDescent="0.2">
      <c r="P1084" s="5"/>
      <c r="Q1084" s="5"/>
    </row>
    <row r="1085" spans="16:17" x14ac:dyDescent="0.2">
      <c r="P1085" s="5"/>
      <c r="Q1085" s="5"/>
    </row>
    <row r="1086" spans="16:17" x14ac:dyDescent="0.2">
      <c r="P1086" s="5"/>
      <c r="Q1086" s="5"/>
    </row>
    <row r="1087" spans="16:17" x14ac:dyDescent="0.2">
      <c r="P1087" s="5"/>
      <c r="Q1087" s="5"/>
    </row>
    <row r="1088" spans="16:17" x14ac:dyDescent="0.2">
      <c r="P1088" s="5"/>
      <c r="Q1088" s="5"/>
    </row>
    <row r="1089" spans="16:17" x14ac:dyDescent="0.2">
      <c r="P1089" s="5"/>
      <c r="Q1089" s="5"/>
    </row>
    <row r="1090" spans="16:17" x14ac:dyDescent="0.2">
      <c r="P1090" s="5"/>
      <c r="Q1090" s="5"/>
    </row>
    <row r="1091" spans="16:17" x14ac:dyDescent="0.2">
      <c r="P1091" s="5"/>
      <c r="Q1091" s="5"/>
    </row>
    <row r="1092" spans="16:17" x14ac:dyDescent="0.2">
      <c r="P1092" s="5"/>
      <c r="Q1092" s="5"/>
    </row>
    <row r="1093" spans="16:17" x14ac:dyDescent="0.2">
      <c r="P1093" s="5"/>
      <c r="Q1093" s="5"/>
    </row>
    <row r="1094" spans="16:17" x14ac:dyDescent="0.2">
      <c r="P1094" s="5"/>
      <c r="Q1094" s="5"/>
    </row>
    <row r="1095" spans="16:17" x14ac:dyDescent="0.2">
      <c r="P1095" s="5"/>
      <c r="Q1095" s="5"/>
    </row>
    <row r="1096" spans="16:17" x14ac:dyDescent="0.2">
      <c r="P1096" s="5"/>
      <c r="Q1096" s="5"/>
    </row>
    <row r="1097" spans="16:17" x14ac:dyDescent="0.2">
      <c r="P1097" s="5"/>
      <c r="Q1097" s="5"/>
    </row>
    <row r="1098" spans="16:17" x14ac:dyDescent="0.2">
      <c r="P1098" s="5"/>
      <c r="Q1098" s="5"/>
    </row>
    <row r="1099" spans="16:17" x14ac:dyDescent="0.2">
      <c r="P1099" s="5"/>
      <c r="Q1099" s="5"/>
    </row>
    <row r="1100" spans="16:17" x14ac:dyDescent="0.2">
      <c r="P1100" s="5"/>
      <c r="Q1100" s="5"/>
    </row>
    <row r="1101" spans="16:17" x14ac:dyDescent="0.2">
      <c r="P1101" s="5"/>
      <c r="Q1101" s="5"/>
    </row>
    <row r="1102" spans="16:17" x14ac:dyDescent="0.2">
      <c r="P1102" s="5"/>
      <c r="Q1102" s="5"/>
    </row>
    <row r="1103" spans="16:17" x14ac:dyDescent="0.2">
      <c r="P1103" s="5"/>
      <c r="Q1103" s="5"/>
    </row>
    <row r="1104" spans="16:17" x14ac:dyDescent="0.2">
      <c r="P1104" s="5"/>
      <c r="Q1104" s="5"/>
    </row>
    <row r="1105" spans="16:17" x14ac:dyDescent="0.2">
      <c r="P1105" s="5"/>
      <c r="Q1105" s="5"/>
    </row>
    <row r="1106" spans="16:17" x14ac:dyDescent="0.2">
      <c r="P1106" s="5"/>
      <c r="Q1106" s="5"/>
    </row>
    <row r="1107" spans="16:17" x14ac:dyDescent="0.2">
      <c r="P1107" s="5"/>
      <c r="Q1107" s="5"/>
    </row>
    <row r="1108" spans="16:17" x14ac:dyDescent="0.2">
      <c r="P1108" s="5"/>
      <c r="Q1108" s="5"/>
    </row>
    <row r="1109" spans="16:17" x14ac:dyDescent="0.2">
      <c r="P1109" s="5"/>
      <c r="Q1109" s="5"/>
    </row>
    <row r="1110" spans="16:17" x14ac:dyDescent="0.2">
      <c r="P1110" s="5"/>
      <c r="Q1110" s="5"/>
    </row>
    <row r="1111" spans="16:17" x14ac:dyDescent="0.2">
      <c r="P1111" s="5"/>
      <c r="Q1111" s="5"/>
    </row>
    <row r="1112" spans="16:17" x14ac:dyDescent="0.2">
      <c r="P1112" s="5"/>
      <c r="Q1112" s="5"/>
    </row>
    <row r="1113" spans="16:17" x14ac:dyDescent="0.2">
      <c r="P1113" s="5"/>
      <c r="Q1113" s="5"/>
    </row>
    <row r="1114" spans="16:17" x14ac:dyDescent="0.2">
      <c r="P1114" s="5"/>
      <c r="Q1114" s="5"/>
    </row>
    <row r="1115" spans="16:17" x14ac:dyDescent="0.2">
      <c r="P1115" s="5"/>
      <c r="Q1115" s="5"/>
    </row>
    <row r="1116" spans="16:17" x14ac:dyDescent="0.2">
      <c r="P1116" s="5"/>
      <c r="Q1116" s="5"/>
    </row>
    <row r="1117" spans="16:17" x14ac:dyDescent="0.2">
      <c r="P1117" s="5"/>
      <c r="Q1117" s="5"/>
    </row>
    <row r="1118" spans="16:17" x14ac:dyDescent="0.2">
      <c r="P1118" s="5"/>
      <c r="Q1118" s="5"/>
    </row>
    <row r="1119" spans="16:17" x14ac:dyDescent="0.2">
      <c r="P1119" s="5"/>
      <c r="Q1119" s="5"/>
    </row>
    <row r="1120" spans="16:17" x14ac:dyDescent="0.2">
      <c r="P1120" s="5"/>
      <c r="Q1120" s="5"/>
    </row>
    <row r="1121" spans="16:17" x14ac:dyDescent="0.2">
      <c r="P1121" s="5"/>
      <c r="Q1121" s="5"/>
    </row>
    <row r="1122" spans="16:17" x14ac:dyDescent="0.2">
      <c r="P1122" s="5"/>
      <c r="Q1122" s="5"/>
    </row>
    <row r="1123" spans="16:17" x14ac:dyDescent="0.2">
      <c r="P1123" s="5"/>
      <c r="Q1123" s="5"/>
    </row>
    <row r="1124" spans="16:17" x14ac:dyDescent="0.2">
      <c r="P1124" s="5"/>
      <c r="Q1124" s="5"/>
    </row>
    <row r="1125" spans="16:17" x14ac:dyDescent="0.2">
      <c r="P1125" s="5"/>
      <c r="Q1125" s="5"/>
    </row>
    <row r="1126" spans="16:17" x14ac:dyDescent="0.2">
      <c r="P1126" s="5"/>
      <c r="Q1126" s="5"/>
    </row>
    <row r="1127" spans="16:17" x14ac:dyDescent="0.2">
      <c r="P1127" s="5"/>
      <c r="Q1127" s="5"/>
    </row>
    <row r="1128" spans="16:17" x14ac:dyDescent="0.2">
      <c r="P1128" s="5"/>
      <c r="Q1128" s="5"/>
    </row>
    <row r="1129" spans="16:17" x14ac:dyDescent="0.2">
      <c r="P1129" s="5"/>
      <c r="Q1129" s="5"/>
    </row>
    <row r="1130" spans="16:17" x14ac:dyDescent="0.2">
      <c r="P1130" s="5"/>
      <c r="Q1130" s="5"/>
    </row>
    <row r="1131" spans="16:17" x14ac:dyDescent="0.2">
      <c r="P1131" s="5"/>
      <c r="Q1131" s="5"/>
    </row>
    <row r="1132" spans="16:17" x14ac:dyDescent="0.2">
      <c r="P1132" s="5"/>
      <c r="Q1132" s="5"/>
    </row>
    <row r="1133" spans="16:17" x14ac:dyDescent="0.2">
      <c r="P1133" s="5"/>
      <c r="Q1133" s="5"/>
    </row>
    <row r="1134" spans="16:17" x14ac:dyDescent="0.2">
      <c r="P1134" s="5"/>
      <c r="Q1134" s="5"/>
    </row>
    <row r="1135" spans="16:17" x14ac:dyDescent="0.2">
      <c r="P1135" s="5"/>
      <c r="Q1135" s="5"/>
    </row>
    <row r="1136" spans="16:17" x14ac:dyDescent="0.2">
      <c r="P1136" s="5"/>
      <c r="Q1136" s="5"/>
    </row>
    <row r="1137" spans="16:17" x14ac:dyDescent="0.2">
      <c r="P1137" s="5"/>
      <c r="Q1137" s="5"/>
    </row>
    <row r="1138" spans="16:17" x14ac:dyDescent="0.2">
      <c r="P1138" s="5"/>
      <c r="Q1138" s="5"/>
    </row>
    <row r="1139" spans="16:17" x14ac:dyDescent="0.2">
      <c r="P1139" s="5"/>
      <c r="Q1139" s="5"/>
    </row>
    <row r="1140" spans="16:17" x14ac:dyDescent="0.2">
      <c r="P1140" s="5"/>
      <c r="Q1140" s="5"/>
    </row>
    <row r="1141" spans="16:17" x14ac:dyDescent="0.2">
      <c r="P1141" s="5"/>
      <c r="Q1141" s="5"/>
    </row>
    <row r="1142" spans="16:17" x14ac:dyDescent="0.2">
      <c r="P1142" s="5"/>
      <c r="Q1142" s="5"/>
    </row>
    <row r="1143" spans="16:17" x14ac:dyDescent="0.2">
      <c r="P1143" s="5"/>
      <c r="Q1143" s="5"/>
    </row>
    <row r="1144" spans="16:17" x14ac:dyDescent="0.2">
      <c r="P1144" s="5"/>
      <c r="Q1144" s="5"/>
    </row>
    <row r="1145" spans="16:17" x14ac:dyDescent="0.2">
      <c r="P1145" s="5"/>
      <c r="Q1145" s="5"/>
    </row>
    <row r="1146" spans="16:17" x14ac:dyDescent="0.2">
      <c r="P1146" s="5"/>
      <c r="Q1146" s="5"/>
    </row>
    <row r="1147" spans="16:17" x14ac:dyDescent="0.2">
      <c r="P1147" s="5"/>
      <c r="Q1147" s="5"/>
    </row>
    <row r="1148" spans="16:17" x14ac:dyDescent="0.2">
      <c r="P1148" s="5"/>
      <c r="Q1148" s="5"/>
    </row>
    <row r="1149" spans="16:17" x14ac:dyDescent="0.2">
      <c r="P1149" s="5"/>
      <c r="Q1149" s="5"/>
    </row>
    <row r="1150" spans="16:17" x14ac:dyDescent="0.2">
      <c r="P1150" s="5"/>
      <c r="Q1150" s="5"/>
    </row>
    <row r="1151" spans="16:17" x14ac:dyDescent="0.2">
      <c r="P1151" s="5"/>
      <c r="Q1151" s="5"/>
    </row>
    <row r="1152" spans="16:17" x14ac:dyDescent="0.2">
      <c r="P1152" s="5"/>
      <c r="Q1152" s="5"/>
    </row>
    <row r="1153" spans="16:17" x14ac:dyDescent="0.2">
      <c r="P1153" s="5"/>
      <c r="Q1153" s="5"/>
    </row>
    <row r="1154" spans="16:17" x14ac:dyDescent="0.2">
      <c r="P1154" s="5"/>
      <c r="Q1154" s="5"/>
    </row>
    <row r="1155" spans="16:17" x14ac:dyDescent="0.2">
      <c r="P1155" s="5"/>
      <c r="Q1155" s="5"/>
    </row>
    <row r="1156" spans="16:17" x14ac:dyDescent="0.2">
      <c r="P1156" s="5"/>
      <c r="Q1156" s="5"/>
    </row>
    <row r="1157" spans="16:17" x14ac:dyDescent="0.2">
      <c r="P1157" s="5"/>
      <c r="Q1157" s="5"/>
    </row>
    <row r="1158" spans="16:17" x14ac:dyDescent="0.2">
      <c r="P1158" s="5"/>
      <c r="Q1158" s="5"/>
    </row>
    <row r="1159" spans="16:17" x14ac:dyDescent="0.2">
      <c r="P1159" s="5"/>
      <c r="Q1159" s="5"/>
    </row>
    <row r="1160" spans="16:17" x14ac:dyDescent="0.2">
      <c r="P1160" s="5"/>
      <c r="Q1160" s="5"/>
    </row>
    <row r="1161" spans="16:17" x14ac:dyDescent="0.2">
      <c r="P1161" s="5"/>
      <c r="Q1161" s="5"/>
    </row>
    <row r="1162" spans="16:17" x14ac:dyDescent="0.2">
      <c r="P1162" s="5"/>
      <c r="Q1162" s="5"/>
    </row>
    <row r="1163" spans="16:17" x14ac:dyDescent="0.2">
      <c r="P1163" s="5"/>
      <c r="Q1163" s="5"/>
    </row>
    <row r="1164" spans="16:17" x14ac:dyDescent="0.2">
      <c r="P1164" s="5"/>
      <c r="Q1164" s="5"/>
    </row>
    <row r="1165" spans="16:17" x14ac:dyDescent="0.2">
      <c r="P1165" s="5"/>
      <c r="Q1165" s="5"/>
    </row>
    <row r="1166" spans="16:17" x14ac:dyDescent="0.2">
      <c r="P1166" s="5"/>
      <c r="Q1166" s="5"/>
    </row>
    <row r="1167" spans="16:17" x14ac:dyDescent="0.2">
      <c r="P1167" s="5"/>
      <c r="Q1167" s="5"/>
    </row>
    <row r="1168" spans="16:17" x14ac:dyDescent="0.2">
      <c r="P1168" s="5"/>
      <c r="Q1168" s="5"/>
    </row>
    <row r="1169" spans="16:17" x14ac:dyDescent="0.2">
      <c r="P1169" s="5"/>
      <c r="Q1169" s="5"/>
    </row>
    <row r="1170" spans="16:17" x14ac:dyDescent="0.2">
      <c r="P1170" s="5"/>
      <c r="Q1170" s="5"/>
    </row>
    <row r="1171" spans="16:17" x14ac:dyDescent="0.2">
      <c r="P1171" s="5"/>
      <c r="Q1171" s="5"/>
    </row>
    <row r="1172" spans="16:17" x14ac:dyDescent="0.2">
      <c r="P1172" s="5"/>
      <c r="Q1172" s="5"/>
    </row>
    <row r="1173" spans="16:17" x14ac:dyDescent="0.2">
      <c r="P1173" s="5"/>
      <c r="Q1173" s="5"/>
    </row>
    <row r="1174" spans="16:17" x14ac:dyDescent="0.2">
      <c r="P1174" s="5"/>
      <c r="Q1174" s="5"/>
    </row>
    <row r="1175" spans="16:17" x14ac:dyDescent="0.2">
      <c r="P1175" s="5"/>
      <c r="Q1175" s="5"/>
    </row>
    <row r="1176" spans="16:17" x14ac:dyDescent="0.2">
      <c r="P1176" s="5"/>
      <c r="Q1176" s="5"/>
    </row>
    <row r="1177" spans="16:17" x14ac:dyDescent="0.2">
      <c r="P1177" s="5"/>
      <c r="Q1177" s="5"/>
    </row>
    <row r="1178" spans="16:17" x14ac:dyDescent="0.2">
      <c r="P1178" s="5"/>
      <c r="Q1178" s="5"/>
    </row>
    <row r="1179" spans="16:17" x14ac:dyDescent="0.2">
      <c r="P1179" s="5"/>
      <c r="Q1179" s="5"/>
    </row>
    <row r="1180" spans="16:17" x14ac:dyDescent="0.2">
      <c r="P1180" s="5"/>
      <c r="Q1180" s="5"/>
    </row>
    <row r="1181" spans="16:17" x14ac:dyDescent="0.2">
      <c r="P1181" s="5"/>
      <c r="Q1181" s="5"/>
    </row>
    <row r="1182" spans="16:17" x14ac:dyDescent="0.2">
      <c r="P1182" s="5"/>
      <c r="Q1182" s="5"/>
    </row>
    <row r="1183" spans="16:17" x14ac:dyDescent="0.2">
      <c r="P1183" s="5"/>
      <c r="Q1183" s="5"/>
    </row>
    <row r="1184" spans="16:17" x14ac:dyDescent="0.2">
      <c r="P1184" s="5"/>
      <c r="Q1184" s="5"/>
    </row>
    <row r="1185" spans="16:17" x14ac:dyDescent="0.2">
      <c r="P1185" s="5"/>
      <c r="Q1185" s="5"/>
    </row>
    <row r="1186" spans="16:17" x14ac:dyDescent="0.2">
      <c r="P1186" s="5"/>
      <c r="Q1186" s="5"/>
    </row>
    <row r="1187" spans="16:17" x14ac:dyDescent="0.2">
      <c r="P1187" s="5"/>
      <c r="Q1187" s="5"/>
    </row>
    <row r="1188" spans="16:17" x14ac:dyDescent="0.2">
      <c r="P1188" s="5"/>
      <c r="Q1188" s="5"/>
    </row>
    <row r="1189" spans="16:17" x14ac:dyDescent="0.2">
      <c r="P1189" s="5"/>
      <c r="Q1189" s="5"/>
    </row>
    <row r="1190" spans="16:17" x14ac:dyDescent="0.2">
      <c r="P1190" s="5"/>
      <c r="Q1190" s="5"/>
    </row>
    <row r="1191" spans="16:17" x14ac:dyDescent="0.2">
      <c r="P1191" s="5"/>
      <c r="Q1191" s="5"/>
    </row>
    <row r="1192" spans="16:17" x14ac:dyDescent="0.2">
      <c r="P1192" s="5"/>
      <c r="Q1192" s="5"/>
    </row>
    <row r="1193" spans="16:17" x14ac:dyDescent="0.2">
      <c r="P1193" s="5"/>
      <c r="Q1193" s="5"/>
    </row>
    <row r="1194" spans="16:17" x14ac:dyDescent="0.2">
      <c r="P1194" s="5"/>
      <c r="Q1194" s="5"/>
    </row>
    <row r="1195" spans="16:17" x14ac:dyDescent="0.2">
      <c r="P1195" s="5"/>
      <c r="Q1195" s="5"/>
    </row>
    <row r="1196" spans="16:17" x14ac:dyDescent="0.2">
      <c r="P1196" s="5"/>
      <c r="Q1196" s="5"/>
    </row>
    <row r="1197" spans="16:17" x14ac:dyDescent="0.2">
      <c r="P1197" s="5"/>
      <c r="Q1197" s="5"/>
    </row>
    <row r="1198" spans="16:17" x14ac:dyDescent="0.2">
      <c r="P1198" s="5"/>
      <c r="Q1198" s="5"/>
    </row>
    <row r="1199" spans="16:17" x14ac:dyDescent="0.2">
      <c r="P1199" s="5"/>
      <c r="Q1199" s="5"/>
    </row>
    <row r="1200" spans="16:17" x14ac:dyDescent="0.2">
      <c r="P1200" s="5"/>
      <c r="Q1200" s="5"/>
    </row>
    <row r="1201" spans="16:17" x14ac:dyDescent="0.2">
      <c r="P1201" s="5"/>
      <c r="Q1201" s="5"/>
    </row>
    <row r="1202" spans="16:17" x14ac:dyDescent="0.2">
      <c r="P1202" s="5"/>
      <c r="Q1202" s="5"/>
    </row>
    <row r="1203" spans="16:17" x14ac:dyDescent="0.2">
      <c r="P1203" s="5"/>
      <c r="Q1203" s="5"/>
    </row>
    <row r="1204" spans="16:17" x14ac:dyDescent="0.2">
      <c r="P1204" s="5"/>
      <c r="Q1204" s="5"/>
    </row>
    <row r="1205" spans="16:17" x14ac:dyDescent="0.2">
      <c r="P1205" s="5"/>
      <c r="Q1205" s="5"/>
    </row>
    <row r="1206" spans="16:17" x14ac:dyDescent="0.2">
      <c r="P1206" s="5"/>
      <c r="Q1206" s="5"/>
    </row>
    <row r="1207" spans="16:17" x14ac:dyDescent="0.2">
      <c r="P1207" s="5"/>
      <c r="Q1207" s="5"/>
    </row>
    <row r="1208" spans="16:17" x14ac:dyDescent="0.2">
      <c r="P1208" s="5"/>
      <c r="Q1208" s="5"/>
    </row>
    <row r="1209" spans="16:17" x14ac:dyDescent="0.2">
      <c r="P1209" s="5"/>
      <c r="Q1209" s="5"/>
    </row>
    <row r="1210" spans="16:17" x14ac:dyDescent="0.2">
      <c r="P1210" s="5"/>
      <c r="Q1210" s="5"/>
    </row>
    <row r="1211" spans="16:17" x14ac:dyDescent="0.2">
      <c r="P1211" s="5"/>
      <c r="Q1211" s="5"/>
    </row>
    <row r="1212" spans="16:17" x14ac:dyDescent="0.2">
      <c r="P1212" s="5"/>
      <c r="Q1212" s="5"/>
    </row>
    <row r="1213" spans="16:17" x14ac:dyDescent="0.2">
      <c r="P1213" s="5"/>
      <c r="Q1213" s="5"/>
    </row>
    <row r="1214" spans="16:17" x14ac:dyDescent="0.2">
      <c r="P1214" s="5"/>
      <c r="Q1214" s="5"/>
    </row>
    <row r="1215" spans="16:17" x14ac:dyDescent="0.2">
      <c r="P1215" s="5"/>
      <c r="Q1215" s="5"/>
    </row>
    <row r="1216" spans="16:17" x14ac:dyDescent="0.2">
      <c r="P1216" s="5"/>
      <c r="Q1216" s="5"/>
    </row>
    <row r="1217" spans="16:17" x14ac:dyDescent="0.2">
      <c r="P1217" s="5"/>
      <c r="Q1217" s="5"/>
    </row>
    <row r="1218" spans="16:17" x14ac:dyDescent="0.2">
      <c r="P1218" s="5"/>
      <c r="Q1218" s="5"/>
    </row>
    <row r="1219" spans="16:17" x14ac:dyDescent="0.2">
      <c r="P1219" s="5"/>
      <c r="Q1219" s="5"/>
    </row>
    <row r="1220" spans="16:17" x14ac:dyDescent="0.2">
      <c r="P1220" s="5"/>
      <c r="Q1220" s="5"/>
    </row>
    <row r="1221" spans="16:17" x14ac:dyDescent="0.2">
      <c r="P1221" s="5"/>
      <c r="Q1221" s="5"/>
    </row>
    <row r="1222" spans="16:17" x14ac:dyDescent="0.2">
      <c r="P1222" s="5"/>
      <c r="Q1222" s="5"/>
    </row>
    <row r="1223" spans="16:17" x14ac:dyDescent="0.2">
      <c r="P1223" s="5"/>
      <c r="Q1223" s="5"/>
    </row>
    <row r="1224" spans="16:17" x14ac:dyDescent="0.2">
      <c r="P1224" s="5"/>
      <c r="Q1224" s="5"/>
    </row>
    <row r="1225" spans="16:17" x14ac:dyDescent="0.2">
      <c r="P1225" s="5"/>
      <c r="Q1225" s="5"/>
    </row>
    <row r="1226" spans="16:17" x14ac:dyDescent="0.2">
      <c r="P1226" s="5"/>
      <c r="Q1226" s="5"/>
    </row>
    <row r="1227" spans="16:17" x14ac:dyDescent="0.2">
      <c r="P1227" s="5"/>
      <c r="Q1227" s="5"/>
    </row>
    <row r="1228" spans="16:17" x14ac:dyDescent="0.2">
      <c r="P1228" s="5"/>
      <c r="Q1228" s="5"/>
    </row>
    <row r="1229" spans="16:17" x14ac:dyDescent="0.2">
      <c r="P1229" s="5"/>
      <c r="Q1229" s="5"/>
    </row>
    <row r="1230" spans="16:17" x14ac:dyDescent="0.2">
      <c r="P1230" s="5"/>
      <c r="Q1230" s="5"/>
    </row>
    <row r="1231" spans="16:17" x14ac:dyDescent="0.2">
      <c r="P1231" s="5"/>
      <c r="Q1231" s="5"/>
    </row>
    <row r="1232" spans="16:17" x14ac:dyDescent="0.2">
      <c r="P1232" s="5"/>
      <c r="Q1232" s="5"/>
    </row>
    <row r="1233" spans="16:17" x14ac:dyDescent="0.2">
      <c r="P1233" s="5"/>
      <c r="Q1233" s="5"/>
    </row>
    <row r="1234" spans="16:17" x14ac:dyDescent="0.2">
      <c r="P1234" s="5"/>
      <c r="Q1234" s="5"/>
    </row>
    <row r="1235" spans="16:17" x14ac:dyDescent="0.2">
      <c r="P1235" s="5"/>
      <c r="Q1235" s="5"/>
    </row>
    <row r="1236" spans="16:17" x14ac:dyDescent="0.2">
      <c r="P1236" s="5"/>
      <c r="Q1236" s="5"/>
    </row>
    <row r="1237" spans="16:17" x14ac:dyDescent="0.2">
      <c r="P1237" s="5"/>
      <c r="Q1237" s="5"/>
    </row>
    <row r="1238" spans="16:17" x14ac:dyDescent="0.2">
      <c r="P1238" s="5"/>
      <c r="Q1238" s="5"/>
    </row>
    <row r="1239" spans="16:17" x14ac:dyDescent="0.2">
      <c r="P1239" s="5"/>
      <c r="Q1239" s="5"/>
    </row>
    <row r="1240" spans="16:17" x14ac:dyDescent="0.2">
      <c r="P1240" s="5"/>
      <c r="Q1240" s="5"/>
    </row>
    <row r="1241" spans="16:17" x14ac:dyDescent="0.2">
      <c r="P1241" s="5"/>
      <c r="Q1241" s="5"/>
    </row>
    <row r="1242" spans="16:17" x14ac:dyDescent="0.2">
      <c r="P1242" s="5"/>
      <c r="Q1242" s="5"/>
    </row>
    <row r="1243" spans="16:17" x14ac:dyDescent="0.2">
      <c r="P1243" s="5"/>
      <c r="Q1243" s="5"/>
    </row>
    <row r="1244" spans="16:17" x14ac:dyDescent="0.2">
      <c r="P1244" s="5"/>
      <c r="Q1244" s="5"/>
    </row>
    <row r="1245" spans="16:17" x14ac:dyDescent="0.2">
      <c r="P1245" s="5"/>
      <c r="Q1245" s="5"/>
    </row>
    <row r="1246" spans="16:17" x14ac:dyDescent="0.2">
      <c r="P1246" s="5"/>
      <c r="Q1246" s="5"/>
    </row>
    <row r="1247" spans="16:17" x14ac:dyDescent="0.2">
      <c r="P1247" s="5"/>
      <c r="Q1247" s="5"/>
    </row>
    <row r="1248" spans="16:17" x14ac:dyDescent="0.2">
      <c r="P1248" s="5"/>
      <c r="Q1248" s="5"/>
    </row>
    <row r="1249" spans="16:17" x14ac:dyDescent="0.2">
      <c r="P1249" s="5"/>
      <c r="Q1249" s="5"/>
    </row>
    <row r="1250" spans="16:17" x14ac:dyDescent="0.2">
      <c r="P1250" s="5"/>
      <c r="Q1250" s="5"/>
    </row>
    <row r="1251" spans="16:17" x14ac:dyDescent="0.2">
      <c r="P1251" s="5"/>
      <c r="Q1251" s="5"/>
    </row>
    <row r="1252" spans="16:17" x14ac:dyDescent="0.2">
      <c r="P1252" s="5"/>
      <c r="Q1252" s="5"/>
    </row>
    <row r="1253" spans="16:17" x14ac:dyDescent="0.2">
      <c r="P1253" s="5"/>
      <c r="Q1253" s="5"/>
    </row>
    <row r="1254" spans="16:17" x14ac:dyDescent="0.2">
      <c r="P1254" s="5"/>
      <c r="Q1254" s="5"/>
    </row>
    <row r="1255" spans="16:17" x14ac:dyDescent="0.2">
      <c r="P1255" s="5"/>
      <c r="Q1255" s="5"/>
    </row>
    <row r="1256" spans="16:17" x14ac:dyDescent="0.2">
      <c r="P1256" s="5"/>
      <c r="Q1256" s="5"/>
    </row>
    <row r="1257" spans="16:17" x14ac:dyDescent="0.2">
      <c r="P1257" s="5"/>
      <c r="Q1257" s="5"/>
    </row>
    <row r="1258" spans="16:17" x14ac:dyDescent="0.2">
      <c r="P1258" s="5"/>
      <c r="Q1258" s="5"/>
    </row>
    <row r="1259" spans="16:17" x14ac:dyDescent="0.2">
      <c r="P1259" s="5"/>
      <c r="Q1259" s="5"/>
    </row>
    <row r="1260" spans="16:17" x14ac:dyDescent="0.2">
      <c r="P1260" s="5"/>
      <c r="Q1260" s="5"/>
    </row>
    <row r="1261" spans="16:17" x14ac:dyDescent="0.2">
      <c r="P1261" s="5"/>
      <c r="Q1261" s="5"/>
    </row>
    <row r="1262" spans="16:17" x14ac:dyDescent="0.2">
      <c r="P1262" s="5"/>
      <c r="Q1262" s="5"/>
    </row>
    <row r="1263" spans="16:17" x14ac:dyDescent="0.2">
      <c r="P1263" s="5"/>
      <c r="Q1263" s="5"/>
    </row>
    <row r="1264" spans="16:17" x14ac:dyDescent="0.2">
      <c r="P1264" s="5"/>
      <c r="Q1264" s="5"/>
    </row>
    <row r="1265" spans="16:17" x14ac:dyDescent="0.2">
      <c r="P1265" s="5"/>
      <c r="Q1265" s="5"/>
    </row>
    <row r="1266" spans="16:17" x14ac:dyDescent="0.2">
      <c r="P1266" s="5"/>
      <c r="Q1266" s="5"/>
    </row>
    <row r="1267" spans="16:17" x14ac:dyDescent="0.2">
      <c r="P1267" s="5"/>
      <c r="Q1267" s="5"/>
    </row>
    <row r="1268" spans="16:17" x14ac:dyDescent="0.2">
      <c r="P1268" s="5"/>
      <c r="Q1268" s="5"/>
    </row>
    <row r="1269" spans="16:17" x14ac:dyDescent="0.2">
      <c r="P1269" s="5"/>
      <c r="Q1269" s="5"/>
    </row>
    <row r="1270" spans="16:17" x14ac:dyDescent="0.2">
      <c r="P1270" s="5"/>
      <c r="Q1270" s="5"/>
    </row>
    <row r="1271" spans="16:17" x14ac:dyDescent="0.2">
      <c r="P1271" s="5"/>
      <c r="Q1271" s="5"/>
    </row>
    <row r="1272" spans="16:17" x14ac:dyDescent="0.2">
      <c r="P1272" s="5"/>
      <c r="Q1272" s="5"/>
    </row>
    <row r="1273" spans="16:17" x14ac:dyDescent="0.2">
      <c r="P1273" s="5"/>
      <c r="Q1273" s="5"/>
    </row>
    <row r="1274" spans="16:17" x14ac:dyDescent="0.2">
      <c r="P1274" s="5"/>
      <c r="Q1274" s="5"/>
    </row>
    <row r="1275" spans="16:17" x14ac:dyDescent="0.2">
      <c r="P1275" s="5"/>
      <c r="Q1275" s="5"/>
    </row>
    <row r="1276" spans="16:17" x14ac:dyDescent="0.2">
      <c r="P1276" s="5"/>
      <c r="Q1276" s="5"/>
    </row>
    <row r="1277" spans="16:17" x14ac:dyDescent="0.2">
      <c r="P1277" s="5"/>
      <c r="Q1277" s="5"/>
    </row>
    <row r="1278" spans="16:17" x14ac:dyDescent="0.2">
      <c r="P1278" s="5"/>
      <c r="Q1278" s="5"/>
    </row>
    <row r="1279" spans="16:17" x14ac:dyDescent="0.2">
      <c r="P1279" s="5"/>
      <c r="Q1279" s="5"/>
    </row>
    <row r="1280" spans="16:17" x14ac:dyDescent="0.2">
      <c r="P1280" s="5"/>
      <c r="Q1280" s="5"/>
    </row>
    <row r="1281" spans="16:17" x14ac:dyDescent="0.2">
      <c r="P1281" s="5"/>
      <c r="Q1281" s="5"/>
    </row>
    <row r="1282" spans="16:17" x14ac:dyDescent="0.2">
      <c r="P1282" s="5"/>
      <c r="Q1282" s="5"/>
    </row>
    <row r="1283" spans="16:17" x14ac:dyDescent="0.2">
      <c r="P1283" s="5"/>
      <c r="Q1283" s="5"/>
    </row>
    <row r="1284" spans="16:17" x14ac:dyDescent="0.2">
      <c r="P1284" s="5"/>
      <c r="Q1284" s="5"/>
    </row>
    <row r="1285" spans="16:17" x14ac:dyDescent="0.2">
      <c r="P1285" s="5"/>
      <c r="Q1285" s="5"/>
    </row>
    <row r="1286" spans="16:17" x14ac:dyDescent="0.2">
      <c r="P1286" s="5"/>
      <c r="Q1286" s="5"/>
    </row>
    <row r="1287" spans="16:17" x14ac:dyDescent="0.2">
      <c r="P1287" s="5"/>
      <c r="Q1287" s="5"/>
    </row>
    <row r="1288" spans="16:17" x14ac:dyDescent="0.2">
      <c r="P1288" s="5"/>
      <c r="Q1288" s="5"/>
    </row>
    <row r="1289" spans="16:17" x14ac:dyDescent="0.2">
      <c r="P1289" s="5"/>
      <c r="Q1289" s="5"/>
    </row>
    <row r="1290" spans="16:17" x14ac:dyDescent="0.2">
      <c r="P1290" s="5"/>
      <c r="Q1290" s="5"/>
    </row>
    <row r="1291" spans="16:17" x14ac:dyDescent="0.2">
      <c r="P1291" s="5"/>
      <c r="Q1291" s="5"/>
    </row>
    <row r="1292" spans="16:17" x14ac:dyDescent="0.2">
      <c r="P1292" s="5"/>
      <c r="Q1292" s="5"/>
    </row>
    <row r="1293" spans="16:17" x14ac:dyDescent="0.2">
      <c r="P1293" s="5"/>
      <c r="Q1293" s="5"/>
    </row>
    <row r="1294" spans="16:17" x14ac:dyDescent="0.2">
      <c r="P1294" s="5"/>
      <c r="Q1294" s="5"/>
    </row>
    <row r="1295" spans="16:17" x14ac:dyDescent="0.2">
      <c r="P1295" s="5"/>
      <c r="Q1295" s="5"/>
    </row>
    <row r="1296" spans="16:17" x14ac:dyDescent="0.2">
      <c r="P1296" s="5"/>
      <c r="Q1296" s="5"/>
    </row>
    <row r="1297" spans="16:17" x14ac:dyDescent="0.2">
      <c r="P1297" s="5"/>
      <c r="Q1297" s="5"/>
    </row>
    <row r="1298" spans="16:17" x14ac:dyDescent="0.2">
      <c r="P1298" s="5"/>
      <c r="Q1298" s="5"/>
    </row>
    <row r="1299" spans="16:17" x14ac:dyDescent="0.2">
      <c r="P1299" s="5"/>
      <c r="Q1299" s="5"/>
    </row>
    <row r="1300" spans="16:17" x14ac:dyDescent="0.2">
      <c r="P1300" s="5"/>
      <c r="Q1300" s="5"/>
    </row>
    <row r="1301" spans="16:17" x14ac:dyDescent="0.2">
      <c r="P1301" s="5"/>
      <c r="Q1301" s="5"/>
    </row>
    <row r="1302" spans="16:17" x14ac:dyDescent="0.2">
      <c r="P1302" s="5"/>
      <c r="Q1302" s="5"/>
    </row>
    <row r="1303" spans="16:17" x14ac:dyDescent="0.2">
      <c r="P1303" s="5"/>
      <c r="Q1303" s="5"/>
    </row>
    <row r="1304" spans="16:17" x14ac:dyDescent="0.2">
      <c r="P1304" s="5"/>
      <c r="Q1304" s="5"/>
    </row>
    <row r="1305" spans="16:17" x14ac:dyDescent="0.2">
      <c r="P1305" s="5"/>
      <c r="Q1305" s="5"/>
    </row>
    <row r="1306" spans="16:17" x14ac:dyDescent="0.2">
      <c r="P1306" s="5"/>
      <c r="Q1306" s="5"/>
    </row>
    <row r="1307" spans="16:17" x14ac:dyDescent="0.2">
      <c r="P1307" s="5"/>
      <c r="Q1307" s="5"/>
    </row>
    <row r="1308" spans="16:17" x14ac:dyDescent="0.2">
      <c r="P1308" s="5"/>
      <c r="Q1308" s="5"/>
    </row>
    <row r="1309" spans="16:17" x14ac:dyDescent="0.2">
      <c r="P1309" s="5"/>
      <c r="Q1309" s="5"/>
    </row>
    <row r="1310" spans="16:17" x14ac:dyDescent="0.2">
      <c r="P1310" s="5"/>
      <c r="Q1310" s="5"/>
    </row>
    <row r="1311" spans="16:17" x14ac:dyDescent="0.2">
      <c r="P1311" s="5"/>
      <c r="Q1311" s="5"/>
    </row>
    <row r="1312" spans="16:17" x14ac:dyDescent="0.2">
      <c r="P1312" s="5"/>
      <c r="Q1312" s="5"/>
    </row>
    <row r="1313" spans="16:17" x14ac:dyDescent="0.2">
      <c r="P1313" s="5"/>
      <c r="Q1313" s="5"/>
    </row>
    <row r="1314" spans="16:17" x14ac:dyDescent="0.2">
      <c r="P1314" s="5"/>
      <c r="Q1314" s="5"/>
    </row>
    <row r="1315" spans="16:17" x14ac:dyDescent="0.2">
      <c r="P1315" s="5"/>
      <c r="Q1315" s="5"/>
    </row>
    <row r="1316" spans="16:17" x14ac:dyDescent="0.2">
      <c r="P1316" s="5"/>
      <c r="Q1316" s="5"/>
    </row>
    <row r="1317" spans="16:17" x14ac:dyDescent="0.2">
      <c r="P1317" s="5"/>
      <c r="Q1317" s="5"/>
    </row>
    <row r="1318" spans="16:17" x14ac:dyDescent="0.2">
      <c r="P1318" s="5"/>
      <c r="Q1318" s="5"/>
    </row>
    <row r="1319" spans="16:17" x14ac:dyDescent="0.2">
      <c r="P1319" s="5"/>
      <c r="Q1319" s="5"/>
    </row>
    <row r="1320" spans="16:17" x14ac:dyDescent="0.2">
      <c r="P1320" s="5"/>
      <c r="Q1320" s="5"/>
    </row>
    <row r="1321" spans="16:17" x14ac:dyDescent="0.2">
      <c r="P1321" s="5"/>
      <c r="Q1321" s="5"/>
    </row>
    <row r="1322" spans="16:17" x14ac:dyDescent="0.2">
      <c r="P1322" s="5"/>
      <c r="Q1322" s="5"/>
    </row>
    <row r="1323" spans="16:17" x14ac:dyDescent="0.2">
      <c r="P1323" s="5"/>
      <c r="Q1323" s="5"/>
    </row>
    <row r="1324" spans="16:17" x14ac:dyDescent="0.2">
      <c r="P1324" s="5"/>
      <c r="Q1324" s="5"/>
    </row>
    <row r="1325" spans="16:17" x14ac:dyDescent="0.2">
      <c r="P1325" s="5"/>
      <c r="Q1325" s="5"/>
    </row>
    <row r="1326" spans="16:17" x14ac:dyDescent="0.2">
      <c r="P1326" s="5"/>
      <c r="Q1326" s="5"/>
    </row>
    <row r="1327" spans="16:17" x14ac:dyDescent="0.2">
      <c r="P1327" s="5"/>
      <c r="Q1327" s="5"/>
    </row>
    <row r="1328" spans="16:17" x14ac:dyDescent="0.2">
      <c r="P1328" s="5"/>
      <c r="Q1328" s="5"/>
    </row>
    <row r="1329" spans="16:17" x14ac:dyDescent="0.2">
      <c r="P1329" s="5"/>
      <c r="Q1329" s="5"/>
    </row>
    <row r="1330" spans="16:17" x14ac:dyDescent="0.2">
      <c r="P1330" s="5"/>
      <c r="Q1330" s="5"/>
    </row>
    <row r="1331" spans="16:17" x14ac:dyDescent="0.2">
      <c r="P1331" s="5"/>
      <c r="Q1331" s="5"/>
    </row>
    <row r="1332" spans="16:17" x14ac:dyDescent="0.2">
      <c r="P1332" s="5"/>
      <c r="Q1332" s="5"/>
    </row>
    <row r="1333" spans="16:17" x14ac:dyDescent="0.2">
      <c r="P1333" s="5"/>
      <c r="Q1333" s="5"/>
    </row>
    <row r="1334" spans="16:17" x14ac:dyDescent="0.2">
      <c r="P1334" s="5"/>
      <c r="Q1334" s="5"/>
    </row>
    <row r="1335" spans="16:17" x14ac:dyDescent="0.2">
      <c r="P1335" s="5"/>
      <c r="Q1335" s="5"/>
    </row>
    <row r="1336" spans="16:17" x14ac:dyDescent="0.2">
      <c r="P1336" s="5"/>
      <c r="Q1336" s="5"/>
    </row>
    <row r="1337" spans="16:17" x14ac:dyDescent="0.2">
      <c r="P1337" s="5"/>
      <c r="Q1337" s="5"/>
    </row>
    <row r="1338" spans="16:17" x14ac:dyDescent="0.2">
      <c r="P1338" s="5"/>
      <c r="Q1338" s="5"/>
    </row>
    <row r="1339" spans="16:17" x14ac:dyDescent="0.2">
      <c r="P1339" s="5"/>
      <c r="Q1339" s="5"/>
    </row>
    <row r="1340" spans="16:17" x14ac:dyDescent="0.2">
      <c r="P1340" s="5"/>
      <c r="Q1340" s="5"/>
    </row>
    <row r="1341" spans="16:17" x14ac:dyDescent="0.2">
      <c r="P1341" s="5"/>
      <c r="Q1341" s="5"/>
    </row>
    <row r="1342" spans="16:17" x14ac:dyDescent="0.2">
      <c r="P1342" s="5"/>
      <c r="Q1342" s="5"/>
    </row>
    <row r="1343" spans="16:17" x14ac:dyDescent="0.2">
      <c r="P1343" s="5"/>
      <c r="Q1343" s="5"/>
    </row>
    <row r="1344" spans="16:17" x14ac:dyDescent="0.2">
      <c r="P1344" s="5"/>
      <c r="Q1344" s="5"/>
    </row>
    <row r="1345" spans="16:17" x14ac:dyDescent="0.2">
      <c r="P1345" s="5"/>
      <c r="Q1345" s="5"/>
    </row>
    <row r="1346" spans="16:17" x14ac:dyDescent="0.2">
      <c r="P1346" s="5"/>
      <c r="Q1346" s="5"/>
    </row>
    <row r="1347" spans="16:17" x14ac:dyDescent="0.2">
      <c r="P1347" s="5"/>
      <c r="Q1347" s="5"/>
    </row>
    <row r="1348" spans="16:17" x14ac:dyDescent="0.2">
      <c r="P1348" s="5"/>
      <c r="Q1348" s="5"/>
    </row>
    <row r="1349" spans="16:17" x14ac:dyDescent="0.2">
      <c r="P1349" s="5"/>
      <c r="Q1349" s="5"/>
    </row>
    <row r="1350" spans="16:17" x14ac:dyDescent="0.2">
      <c r="P1350" s="5"/>
      <c r="Q1350" s="5"/>
    </row>
    <row r="1351" spans="16:17" x14ac:dyDescent="0.2">
      <c r="P1351" s="5"/>
      <c r="Q1351" s="5"/>
    </row>
    <row r="1352" spans="16:17" x14ac:dyDescent="0.2">
      <c r="P1352" s="5"/>
      <c r="Q1352" s="5"/>
    </row>
    <row r="1353" spans="16:17" x14ac:dyDescent="0.2">
      <c r="P1353" s="5"/>
      <c r="Q1353" s="5"/>
    </row>
    <row r="1354" spans="16:17" x14ac:dyDescent="0.2">
      <c r="P1354" s="5"/>
      <c r="Q1354" s="5"/>
    </row>
    <row r="1355" spans="16:17" x14ac:dyDescent="0.2">
      <c r="P1355" s="5"/>
      <c r="Q1355" s="5"/>
    </row>
    <row r="1356" spans="16:17" x14ac:dyDescent="0.2">
      <c r="P1356" s="5"/>
      <c r="Q1356" s="5"/>
    </row>
    <row r="1357" spans="16:17" x14ac:dyDescent="0.2">
      <c r="P1357" s="5"/>
      <c r="Q1357" s="5"/>
    </row>
    <row r="1358" spans="16:17" x14ac:dyDescent="0.2">
      <c r="P1358" s="5"/>
      <c r="Q1358" s="5"/>
    </row>
    <row r="1359" spans="16:17" x14ac:dyDescent="0.2">
      <c r="P1359" s="5"/>
      <c r="Q1359" s="5"/>
    </row>
    <row r="1360" spans="16:17" x14ac:dyDescent="0.2">
      <c r="P1360" s="5"/>
      <c r="Q1360" s="5"/>
    </row>
    <row r="1361" spans="16:17" x14ac:dyDescent="0.2">
      <c r="P1361" s="5"/>
      <c r="Q1361" s="5"/>
    </row>
    <row r="1362" spans="16:17" x14ac:dyDescent="0.2">
      <c r="P1362" s="5"/>
      <c r="Q1362" s="5"/>
    </row>
    <row r="1363" spans="16:17" x14ac:dyDescent="0.2">
      <c r="P1363" s="5"/>
      <c r="Q1363" s="5"/>
    </row>
    <row r="1364" spans="16:17" x14ac:dyDescent="0.2">
      <c r="P1364" s="5"/>
      <c r="Q1364" s="5"/>
    </row>
    <row r="1365" spans="16:17" x14ac:dyDescent="0.2">
      <c r="P1365" s="5"/>
      <c r="Q1365" s="5"/>
    </row>
    <row r="1366" spans="16:17" x14ac:dyDescent="0.2">
      <c r="P1366" s="5"/>
      <c r="Q1366" s="5"/>
    </row>
    <row r="1367" spans="16:17" x14ac:dyDescent="0.2">
      <c r="P1367" s="5"/>
      <c r="Q1367" s="5"/>
    </row>
    <row r="1368" spans="16:17" x14ac:dyDescent="0.2">
      <c r="P1368" s="5"/>
      <c r="Q1368" s="5"/>
    </row>
    <row r="1369" spans="16:17" x14ac:dyDescent="0.2">
      <c r="P1369" s="5"/>
      <c r="Q1369" s="5"/>
    </row>
    <row r="1370" spans="16:17" x14ac:dyDescent="0.2">
      <c r="P1370" s="5"/>
      <c r="Q1370" s="5"/>
    </row>
    <row r="1371" spans="16:17" x14ac:dyDescent="0.2">
      <c r="P1371" s="5"/>
      <c r="Q1371" s="5"/>
    </row>
    <row r="1372" spans="16:17" x14ac:dyDescent="0.2">
      <c r="P1372" s="5"/>
      <c r="Q1372" s="5"/>
    </row>
    <row r="1373" spans="16:17" x14ac:dyDescent="0.2">
      <c r="P1373" s="5"/>
      <c r="Q1373" s="5"/>
    </row>
    <row r="1374" spans="16:17" x14ac:dyDescent="0.2">
      <c r="P1374" s="5"/>
      <c r="Q1374" s="5"/>
    </row>
    <row r="1375" spans="16:17" x14ac:dyDescent="0.2">
      <c r="P1375" s="5"/>
      <c r="Q1375" s="5"/>
    </row>
    <row r="1376" spans="16:17" x14ac:dyDescent="0.2">
      <c r="P1376" s="5"/>
      <c r="Q1376" s="5"/>
    </row>
    <row r="1377" spans="16:17" x14ac:dyDescent="0.2">
      <c r="P1377" s="5"/>
      <c r="Q1377" s="5"/>
    </row>
    <row r="1378" spans="16:17" x14ac:dyDescent="0.2">
      <c r="P1378" s="5"/>
      <c r="Q1378" s="5"/>
    </row>
    <row r="1379" spans="16:17" x14ac:dyDescent="0.2">
      <c r="P1379" s="5"/>
      <c r="Q1379" s="5"/>
    </row>
    <row r="1380" spans="16:17" x14ac:dyDescent="0.2">
      <c r="P1380" s="5"/>
      <c r="Q1380" s="5"/>
    </row>
    <row r="1381" spans="16:17" x14ac:dyDescent="0.2">
      <c r="P1381" s="5"/>
      <c r="Q1381" s="5"/>
    </row>
    <row r="1382" spans="16:17" x14ac:dyDescent="0.2">
      <c r="P1382" s="5"/>
      <c r="Q1382" s="5"/>
    </row>
    <row r="1383" spans="16:17" x14ac:dyDescent="0.2">
      <c r="P1383" s="5"/>
      <c r="Q1383" s="5"/>
    </row>
    <row r="1384" spans="16:17" x14ac:dyDescent="0.2">
      <c r="P1384" s="5"/>
      <c r="Q1384" s="5"/>
    </row>
    <row r="1385" spans="16:17" x14ac:dyDescent="0.2">
      <c r="P1385" s="5"/>
      <c r="Q1385" s="5"/>
    </row>
    <row r="1386" spans="16:17" x14ac:dyDescent="0.2">
      <c r="P1386" s="5"/>
      <c r="Q1386" s="5"/>
    </row>
    <row r="1387" spans="16:17" x14ac:dyDescent="0.2">
      <c r="P1387" s="5"/>
      <c r="Q1387" s="5"/>
    </row>
    <row r="1388" spans="16:17" x14ac:dyDescent="0.2">
      <c r="P1388" s="5"/>
      <c r="Q1388" s="5"/>
    </row>
    <row r="1389" spans="16:17" x14ac:dyDescent="0.2">
      <c r="P1389" s="5"/>
      <c r="Q1389" s="5"/>
    </row>
    <row r="1390" spans="16:17" x14ac:dyDescent="0.2">
      <c r="P1390" s="5"/>
      <c r="Q1390" s="5"/>
    </row>
    <row r="1391" spans="16:17" x14ac:dyDescent="0.2">
      <c r="P1391" s="5"/>
      <c r="Q1391" s="5"/>
    </row>
    <row r="1392" spans="16:17" x14ac:dyDescent="0.2">
      <c r="P1392" s="5"/>
      <c r="Q1392" s="5"/>
    </row>
    <row r="1393" spans="16:17" x14ac:dyDescent="0.2">
      <c r="P1393" s="5"/>
      <c r="Q1393" s="5"/>
    </row>
    <row r="1394" spans="16:17" x14ac:dyDescent="0.2">
      <c r="P1394" s="5"/>
      <c r="Q1394" s="5"/>
    </row>
    <row r="1395" spans="16:17" x14ac:dyDescent="0.2">
      <c r="P1395" s="5"/>
      <c r="Q1395" s="5"/>
    </row>
    <row r="1396" spans="16:17" x14ac:dyDescent="0.2">
      <c r="P1396" s="5"/>
      <c r="Q1396" s="5"/>
    </row>
    <row r="1397" spans="16:17" x14ac:dyDescent="0.2">
      <c r="P1397" s="5"/>
      <c r="Q1397" s="5"/>
    </row>
    <row r="1398" spans="16:17" x14ac:dyDescent="0.2">
      <c r="P1398" s="5"/>
      <c r="Q1398" s="5"/>
    </row>
    <row r="1399" spans="16:17" x14ac:dyDescent="0.2">
      <c r="P1399" s="5"/>
      <c r="Q1399" s="5"/>
    </row>
    <row r="1400" spans="16:17" x14ac:dyDescent="0.2">
      <c r="P1400" s="5"/>
      <c r="Q1400" s="5"/>
    </row>
    <row r="1401" spans="16:17" x14ac:dyDescent="0.2">
      <c r="P1401" s="5"/>
      <c r="Q1401" s="5"/>
    </row>
    <row r="1402" spans="16:17" x14ac:dyDescent="0.2">
      <c r="P1402" s="5"/>
      <c r="Q1402" s="5"/>
    </row>
    <row r="1403" spans="16:17" x14ac:dyDescent="0.2">
      <c r="P1403" s="5"/>
      <c r="Q1403" s="5"/>
    </row>
    <row r="1404" spans="16:17" x14ac:dyDescent="0.2">
      <c r="P1404" s="5"/>
      <c r="Q1404" s="5"/>
    </row>
    <row r="1405" spans="16:17" x14ac:dyDescent="0.2">
      <c r="P1405" s="5"/>
      <c r="Q1405" s="5"/>
    </row>
    <row r="1406" spans="16:17" x14ac:dyDescent="0.2">
      <c r="P1406" s="5"/>
      <c r="Q1406" s="5"/>
    </row>
    <row r="1407" spans="16:17" x14ac:dyDescent="0.2">
      <c r="P1407" s="5"/>
      <c r="Q1407" s="5"/>
    </row>
    <row r="1408" spans="16:17" x14ac:dyDescent="0.2">
      <c r="P1408" s="5"/>
      <c r="Q1408" s="5"/>
    </row>
    <row r="1409" spans="16:17" x14ac:dyDescent="0.2">
      <c r="P1409" s="5"/>
      <c r="Q1409" s="5"/>
    </row>
    <row r="1410" spans="16:17" x14ac:dyDescent="0.2">
      <c r="P1410" s="5"/>
      <c r="Q1410" s="5"/>
    </row>
    <row r="1411" spans="16:17" x14ac:dyDescent="0.2">
      <c r="P1411" s="5"/>
      <c r="Q1411" s="5"/>
    </row>
    <row r="1412" spans="16:17" x14ac:dyDescent="0.2">
      <c r="P1412" s="5"/>
      <c r="Q1412" s="5"/>
    </row>
    <row r="1413" spans="16:17" x14ac:dyDescent="0.2">
      <c r="P1413" s="5"/>
      <c r="Q1413" s="5"/>
    </row>
    <row r="1414" spans="16:17" x14ac:dyDescent="0.2">
      <c r="P1414" s="5"/>
      <c r="Q1414" s="5"/>
    </row>
    <row r="1415" spans="16:17" x14ac:dyDescent="0.2">
      <c r="P1415" s="5"/>
      <c r="Q1415" s="5"/>
    </row>
    <row r="1416" spans="16:17" x14ac:dyDescent="0.2">
      <c r="P1416" s="5"/>
      <c r="Q1416" s="5"/>
    </row>
    <row r="1417" spans="16:17" x14ac:dyDescent="0.2">
      <c r="P1417" s="5"/>
      <c r="Q1417" s="5"/>
    </row>
    <row r="1418" spans="16:17" x14ac:dyDescent="0.2">
      <c r="P1418" s="5"/>
      <c r="Q1418" s="5"/>
    </row>
    <row r="1419" spans="16:17" x14ac:dyDescent="0.2">
      <c r="P1419" s="5"/>
      <c r="Q1419" s="5"/>
    </row>
    <row r="1420" spans="16:17" x14ac:dyDescent="0.2">
      <c r="P1420" s="5"/>
      <c r="Q1420" s="5"/>
    </row>
    <row r="1421" spans="16:17" x14ac:dyDescent="0.2">
      <c r="P1421" s="5"/>
      <c r="Q1421" s="5"/>
    </row>
    <row r="1422" spans="16:17" x14ac:dyDescent="0.2">
      <c r="P1422" s="5"/>
      <c r="Q1422" s="5"/>
    </row>
    <row r="1423" spans="16:17" x14ac:dyDescent="0.2">
      <c r="P1423" s="5"/>
      <c r="Q1423" s="5"/>
    </row>
    <row r="1424" spans="16:17" x14ac:dyDescent="0.2">
      <c r="P1424" s="5"/>
      <c r="Q1424" s="5"/>
    </row>
    <row r="1425" spans="16:17" x14ac:dyDescent="0.2">
      <c r="P1425" s="5"/>
      <c r="Q1425" s="5"/>
    </row>
    <row r="1426" spans="16:17" x14ac:dyDescent="0.2">
      <c r="P1426" s="5"/>
      <c r="Q1426" s="5"/>
    </row>
    <row r="1427" spans="16:17" x14ac:dyDescent="0.2">
      <c r="P1427" s="5"/>
      <c r="Q1427" s="5"/>
    </row>
    <row r="1428" spans="16:17" x14ac:dyDescent="0.2">
      <c r="P1428" s="5"/>
      <c r="Q1428" s="5"/>
    </row>
    <row r="1429" spans="16:17" x14ac:dyDescent="0.2">
      <c r="P1429" s="5"/>
      <c r="Q1429" s="5"/>
    </row>
    <row r="1430" spans="16:17" x14ac:dyDescent="0.2">
      <c r="P1430" s="5"/>
      <c r="Q1430" s="5"/>
    </row>
    <row r="1431" spans="16:17" x14ac:dyDescent="0.2">
      <c r="P1431" s="5"/>
      <c r="Q1431" s="5"/>
    </row>
    <row r="1432" spans="16:17" x14ac:dyDescent="0.2">
      <c r="P1432" s="5"/>
      <c r="Q1432" s="5"/>
    </row>
    <row r="1433" spans="16:17" x14ac:dyDescent="0.2">
      <c r="P1433" s="5"/>
      <c r="Q1433" s="5"/>
    </row>
    <row r="1434" spans="16:17" x14ac:dyDescent="0.2">
      <c r="P1434" s="5"/>
      <c r="Q1434" s="5"/>
    </row>
    <row r="1435" spans="16:17" x14ac:dyDescent="0.2">
      <c r="P1435" s="5"/>
      <c r="Q1435" s="5"/>
    </row>
    <row r="1436" spans="16:17" x14ac:dyDescent="0.2">
      <c r="P1436" s="5"/>
      <c r="Q1436" s="5"/>
    </row>
    <row r="1437" spans="16:17" x14ac:dyDescent="0.2">
      <c r="P1437" s="5"/>
      <c r="Q1437" s="5"/>
    </row>
    <row r="1438" spans="16:17" x14ac:dyDescent="0.2">
      <c r="P1438" s="5"/>
      <c r="Q1438" s="5"/>
    </row>
    <row r="1439" spans="16:17" x14ac:dyDescent="0.2">
      <c r="P1439" s="5"/>
      <c r="Q1439" s="5"/>
    </row>
    <row r="1440" spans="16:17" x14ac:dyDescent="0.2">
      <c r="P1440" s="5"/>
      <c r="Q1440" s="5"/>
    </row>
    <row r="1441" spans="16:17" x14ac:dyDescent="0.2">
      <c r="P1441" s="5"/>
      <c r="Q1441" s="5"/>
    </row>
    <row r="1442" spans="16:17" x14ac:dyDescent="0.2">
      <c r="P1442" s="5"/>
      <c r="Q1442" s="5"/>
    </row>
    <row r="1443" spans="16:17" x14ac:dyDescent="0.2">
      <c r="P1443" s="5"/>
      <c r="Q1443" s="5"/>
    </row>
    <row r="1444" spans="16:17" x14ac:dyDescent="0.2">
      <c r="P1444" s="5"/>
      <c r="Q1444" s="5"/>
    </row>
    <row r="1445" spans="16:17" x14ac:dyDescent="0.2">
      <c r="P1445" s="5"/>
      <c r="Q1445" s="5"/>
    </row>
    <row r="1446" spans="16:17" x14ac:dyDescent="0.2">
      <c r="P1446" s="5"/>
      <c r="Q1446" s="5"/>
    </row>
    <row r="1447" spans="16:17" x14ac:dyDescent="0.2">
      <c r="P1447" s="5"/>
      <c r="Q1447" s="5"/>
    </row>
    <row r="1448" spans="16:17" x14ac:dyDescent="0.2">
      <c r="P1448" s="5"/>
      <c r="Q1448" s="5"/>
    </row>
    <row r="1449" spans="16:17" x14ac:dyDescent="0.2">
      <c r="P1449" s="5"/>
      <c r="Q1449" s="5"/>
    </row>
    <row r="1450" spans="16:17" x14ac:dyDescent="0.2">
      <c r="P1450" s="5"/>
      <c r="Q1450" s="5"/>
    </row>
    <row r="1451" spans="16:17" x14ac:dyDescent="0.2">
      <c r="P1451" s="5"/>
      <c r="Q1451" s="5"/>
    </row>
    <row r="1452" spans="16:17" x14ac:dyDescent="0.2">
      <c r="P1452" s="5"/>
      <c r="Q1452" s="5"/>
    </row>
    <row r="1453" spans="16:17" x14ac:dyDescent="0.2">
      <c r="P1453" s="5"/>
      <c r="Q1453" s="5"/>
    </row>
    <row r="1454" spans="16:17" x14ac:dyDescent="0.2">
      <c r="P1454" s="5"/>
      <c r="Q1454" s="5"/>
    </row>
    <row r="1455" spans="16:17" x14ac:dyDescent="0.2">
      <c r="P1455" s="5"/>
      <c r="Q1455" s="5"/>
    </row>
    <row r="1456" spans="16:17" x14ac:dyDescent="0.2">
      <c r="P1456" s="5"/>
      <c r="Q1456" s="5"/>
    </row>
    <row r="1457" spans="16:17" x14ac:dyDescent="0.2">
      <c r="P1457" s="5"/>
      <c r="Q1457" s="5"/>
    </row>
    <row r="1458" spans="16:17" x14ac:dyDescent="0.2">
      <c r="P1458" s="5"/>
      <c r="Q1458" s="5"/>
    </row>
    <row r="1459" spans="16:17" x14ac:dyDescent="0.2">
      <c r="P1459" s="5"/>
      <c r="Q1459" s="5"/>
    </row>
    <row r="1460" spans="16:17" x14ac:dyDescent="0.2">
      <c r="P1460" s="5"/>
      <c r="Q1460" s="5"/>
    </row>
    <row r="1461" spans="16:17" x14ac:dyDescent="0.2">
      <c r="P1461" s="5"/>
      <c r="Q1461" s="5"/>
    </row>
    <row r="1462" spans="16:17" x14ac:dyDescent="0.2">
      <c r="P1462" s="5"/>
      <c r="Q1462" s="5"/>
    </row>
    <row r="1463" spans="16:17" x14ac:dyDescent="0.2">
      <c r="P1463" s="5"/>
      <c r="Q1463" s="5"/>
    </row>
    <row r="1464" spans="16:17" x14ac:dyDescent="0.2">
      <c r="P1464" s="5"/>
      <c r="Q1464" s="5"/>
    </row>
    <row r="1465" spans="16:17" x14ac:dyDescent="0.2">
      <c r="P1465" s="5"/>
      <c r="Q1465" s="5"/>
    </row>
    <row r="1466" spans="16:17" x14ac:dyDescent="0.2">
      <c r="P1466" s="5"/>
      <c r="Q1466" s="5"/>
    </row>
    <row r="1467" spans="16:17" x14ac:dyDescent="0.2">
      <c r="P1467" s="5"/>
      <c r="Q1467" s="5"/>
    </row>
    <row r="1468" spans="16:17" x14ac:dyDescent="0.2">
      <c r="P1468" s="5"/>
      <c r="Q1468" s="5"/>
    </row>
    <row r="1469" spans="16:17" x14ac:dyDescent="0.2">
      <c r="P1469" s="5"/>
      <c r="Q1469" s="5"/>
    </row>
    <row r="1470" spans="16:17" x14ac:dyDescent="0.2">
      <c r="P1470" s="5"/>
      <c r="Q1470" s="5"/>
    </row>
    <row r="1471" spans="16:17" x14ac:dyDescent="0.2">
      <c r="P1471" s="5"/>
      <c r="Q1471" s="5"/>
    </row>
    <row r="1472" spans="16:17" x14ac:dyDescent="0.2">
      <c r="P1472" s="5"/>
      <c r="Q1472" s="5"/>
    </row>
    <row r="1473" spans="16:17" x14ac:dyDescent="0.2">
      <c r="P1473" s="5"/>
      <c r="Q1473" s="5"/>
    </row>
    <row r="1474" spans="16:17" x14ac:dyDescent="0.2">
      <c r="P1474" s="5"/>
      <c r="Q1474" s="5"/>
    </row>
    <row r="1475" spans="16:17" x14ac:dyDescent="0.2">
      <c r="P1475" s="5"/>
      <c r="Q1475" s="5"/>
    </row>
    <row r="1476" spans="16:17" x14ac:dyDescent="0.2">
      <c r="P1476" s="5"/>
      <c r="Q1476" s="5"/>
    </row>
    <row r="1477" spans="16:17" x14ac:dyDescent="0.2">
      <c r="P1477" s="5"/>
      <c r="Q1477" s="5"/>
    </row>
    <row r="1478" spans="16:17" x14ac:dyDescent="0.2">
      <c r="P1478" s="5"/>
      <c r="Q1478" s="5"/>
    </row>
    <row r="1479" spans="16:17" x14ac:dyDescent="0.2">
      <c r="P1479" s="5"/>
      <c r="Q1479" s="5"/>
    </row>
    <row r="1480" spans="16:17" x14ac:dyDescent="0.2">
      <c r="P1480" s="5"/>
      <c r="Q1480" s="5"/>
    </row>
    <row r="1481" spans="16:17" x14ac:dyDescent="0.2">
      <c r="P1481" s="5"/>
      <c r="Q1481" s="5"/>
    </row>
    <row r="1482" spans="16:17" x14ac:dyDescent="0.2">
      <c r="P1482" s="5"/>
      <c r="Q1482" s="5"/>
    </row>
    <row r="1483" spans="16:17" x14ac:dyDescent="0.2">
      <c r="P1483" s="5"/>
      <c r="Q1483" s="5"/>
    </row>
    <row r="1484" spans="16:17" x14ac:dyDescent="0.2">
      <c r="P1484" s="5"/>
      <c r="Q1484" s="5"/>
    </row>
    <row r="1485" spans="16:17" x14ac:dyDescent="0.2">
      <c r="P1485" s="5"/>
      <c r="Q1485" s="5"/>
    </row>
    <row r="1486" spans="16:17" x14ac:dyDescent="0.2">
      <c r="P1486" s="5"/>
      <c r="Q1486" s="5"/>
    </row>
    <row r="1487" spans="16:17" x14ac:dyDescent="0.2">
      <c r="P1487" s="5"/>
      <c r="Q1487" s="5"/>
    </row>
    <row r="1488" spans="16:17" x14ac:dyDescent="0.2">
      <c r="P1488" s="5"/>
      <c r="Q1488" s="5"/>
    </row>
    <row r="1489" spans="16:17" x14ac:dyDescent="0.2">
      <c r="P1489" s="5"/>
      <c r="Q1489" s="5"/>
    </row>
    <row r="1490" spans="16:17" x14ac:dyDescent="0.2">
      <c r="P1490" s="5"/>
      <c r="Q1490" s="5"/>
    </row>
    <row r="1491" spans="16:17" x14ac:dyDescent="0.2">
      <c r="P1491" s="5"/>
      <c r="Q1491" s="5"/>
    </row>
    <row r="1492" spans="16:17" x14ac:dyDescent="0.2">
      <c r="P1492" s="5"/>
      <c r="Q1492" s="5"/>
    </row>
    <row r="1493" spans="16:17" x14ac:dyDescent="0.2">
      <c r="P1493" s="5"/>
      <c r="Q1493" s="5"/>
    </row>
    <row r="1494" spans="16:17" x14ac:dyDescent="0.2">
      <c r="P1494" s="5"/>
      <c r="Q1494" s="5"/>
    </row>
    <row r="1495" spans="16:17" x14ac:dyDescent="0.2">
      <c r="P1495" s="5"/>
      <c r="Q1495" s="5"/>
    </row>
    <row r="1496" spans="16:17" x14ac:dyDescent="0.2">
      <c r="P1496" s="5"/>
      <c r="Q1496" s="5"/>
    </row>
    <row r="1497" spans="16:17" x14ac:dyDescent="0.2">
      <c r="P1497" s="5"/>
      <c r="Q1497" s="5"/>
    </row>
    <row r="1498" spans="16:17" x14ac:dyDescent="0.2">
      <c r="P1498" s="5"/>
      <c r="Q1498" s="5"/>
    </row>
    <row r="1499" spans="16:17" x14ac:dyDescent="0.2">
      <c r="P1499" s="5"/>
      <c r="Q1499" s="5"/>
    </row>
    <row r="1500" spans="16:17" x14ac:dyDescent="0.2">
      <c r="P1500" s="5"/>
      <c r="Q1500" s="5"/>
    </row>
    <row r="1501" spans="16:17" x14ac:dyDescent="0.2">
      <c r="P1501" s="5"/>
      <c r="Q1501" s="5"/>
    </row>
    <row r="1502" spans="16:17" x14ac:dyDescent="0.2">
      <c r="P1502" s="5"/>
      <c r="Q1502" s="5"/>
    </row>
    <row r="1503" spans="16:17" x14ac:dyDescent="0.2">
      <c r="P1503" s="5"/>
      <c r="Q1503" s="5"/>
    </row>
    <row r="1504" spans="16:17" x14ac:dyDescent="0.2">
      <c r="P1504" s="5"/>
      <c r="Q1504" s="5"/>
    </row>
    <row r="1505" spans="16:17" x14ac:dyDescent="0.2">
      <c r="P1505" s="5"/>
      <c r="Q1505" s="5"/>
    </row>
    <row r="1506" spans="16:17" x14ac:dyDescent="0.2">
      <c r="P1506" s="5"/>
      <c r="Q1506" s="5"/>
    </row>
    <row r="1507" spans="16:17" x14ac:dyDescent="0.2">
      <c r="P1507" s="5"/>
      <c r="Q1507" s="5"/>
    </row>
    <row r="1508" spans="16:17" x14ac:dyDescent="0.2">
      <c r="P1508" s="5"/>
      <c r="Q1508" s="5"/>
    </row>
    <row r="1509" spans="16:17" x14ac:dyDescent="0.2">
      <c r="P1509" s="5"/>
      <c r="Q1509" s="5"/>
    </row>
    <row r="1510" spans="16:17" x14ac:dyDescent="0.2">
      <c r="P1510" s="5"/>
      <c r="Q1510" s="5"/>
    </row>
    <row r="1511" spans="16:17" x14ac:dyDescent="0.2">
      <c r="P1511" s="5"/>
      <c r="Q1511" s="5"/>
    </row>
    <row r="1512" spans="16:17" x14ac:dyDescent="0.2">
      <c r="P1512" s="5"/>
      <c r="Q1512" s="5"/>
    </row>
    <row r="1513" spans="16:17" x14ac:dyDescent="0.2">
      <c r="P1513" s="5"/>
      <c r="Q1513" s="5"/>
    </row>
    <row r="1514" spans="16:17" x14ac:dyDescent="0.2">
      <c r="P1514" s="5"/>
      <c r="Q1514" s="5"/>
    </row>
    <row r="1515" spans="16:17" x14ac:dyDescent="0.2">
      <c r="P1515" s="5"/>
      <c r="Q1515" s="5"/>
    </row>
    <row r="1516" spans="16:17" x14ac:dyDescent="0.2">
      <c r="P1516" s="5"/>
      <c r="Q1516" s="5"/>
    </row>
    <row r="1517" spans="16:17" x14ac:dyDescent="0.2">
      <c r="P1517" s="5"/>
      <c r="Q1517" s="5"/>
    </row>
    <row r="1518" spans="16:17" x14ac:dyDescent="0.2">
      <c r="P1518" s="5"/>
      <c r="Q1518" s="5"/>
    </row>
    <row r="1519" spans="16:17" x14ac:dyDescent="0.2">
      <c r="P1519" s="5"/>
      <c r="Q1519" s="5"/>
    </row>
    <row r="1520" spans="16:17" x14ac:dyDescent="0.2">
      <c r="P1520" s="5"/>
      <c r="Q1520" s="5"/>
    </row>
    <row r="1521" spans="16:17" x14ac:dyDescent="0.2">
      <c r="P1521" s="5"/>
      <c r="Q1521" s="5"/>
    </row>
    <row r="1522" spans="16:17" x14ac:dyDescent="0.2">
      <c r="P1522" s="5"/>
      <c r="Q1522" s="5"/>
    </row>
    <row r="1523" spans="16:17" x14ac:dyDescent="0.2">
      <c r="P1523" s="5"/>
      <c r="Q1523" s="5"/>
    </row>
    <row r="1524" spans="16:17" x14ac:dyDescent="0.2">
      <c r="P1524" s="5"/>
      <c r="Q1524" s="5"/>
    </row>
    <row r="1525" spans="16:17" x14ac:dyDescent="0.2">
      <c r="P1525" s="5"/>
      <c r="Q1525" s="5"/>
    </row>
    <row r="1526" spans="16:17" x14ac:dyDescent="0.2">
      <c r="P1526" s="5"/>
      <c r="Q1526" s="5"/>
    </row>
    <row r="1527" spans="16:17" x14ac:dyDescent="0.2">
      <c r="P1527" s="5"/>
      <c r="Q1527" s="5"/>
    </row>
    <row r="1528" spans="16:17" x14ac:dyDescent="0.2">
      <c r="P1528" s="5"/>
      <c r="Q1528" s="5"/>
    </row>
    <row r="1529" spans="16:17" x14ac:dyDescent="0.2">
      <c r="P1529" s="5"/>
      <c r="Q1529" s="5"/>
    </row>
    <row r="1530" spans="16:17" x14ac:dyDescent="0.2">
      <c r="P1530" s="5"/>
      <c r="Q1530" s="5"/>
    </row>
    <row r="1531" spans="16:17" x14ac:dyDescent="0.2">
      <c r="P1531" s="5"/>
      <c r="Q1531" s="5"/>
    </row>
    <row r="1532" spans="16:17" x14ac:dyDescent="0.2">
      <c r="P1532" s="5"/>
      <c r="Q1532" s="5"/>
    </row>
    <row r="1533" spans="16:17" x14ac:dyDescent="0.2">
      <c r="P1533" s="5"/>
      <c r="Q1533" s="5"/>
    </row>
    <row r="1534" spans="16:17" x14ac:dyDescent="0.2">
      <c r="P1534" s="5"/>
      <c r="Q1534" s="5"/>
    </row>
    <row r="1535" spans="16:17" x14ac:dyDescent="0.2">
      <c r="P1535" s="5"/>
      <c r="Q1535" s="5"/>
    </row>
    <row r="1536" spans="16:17" x14ac:dyDescent="0.2">
      <c r="P1536" s="5"/>
      <c r="Q1536" s="5"/>
    </row>
    <row r="1537" spans="16:17" x14ac:dyDescent="0.2">
      <c r="P1537" s="5"/>
      <c r="Q1537" s="5"/>
    </row>
    <row r="1538" spans="16:17" x14ac:dyDescent="0.2">
      <c r="P1538" s="5"/>
      <c r="Q1538" s="5"/>
    </row>
    <row r="1539" spans="16:17" x14ac:dyDescent="0.2">
      <c r="P1539" s="5"/>
      <c r="Q1539" s="5"/>
    </row>
    <row r="1540" spans="16:17" x14ac:dyDescent="0.2">
      <c r="P1540" s="5"/>
      <c r="Q1540" s="5"/>
    </row>
    <row r="1541" spans="16:17" x14ac:dyDescent="0.2">
      <c r="P1541" s="5"/>
      <c r="Q1541" s="5"/>
    </row>
    <row r="1542" spans="16:17" x14ac:dyDescent="0.2">
      <c r="P1542" s="5"/>
      <c r="Q1542" s="5"/>
    </row>
    <row r="1543" spans="16:17" x14ac:dyDescent="0.2">
      <c r="P1543" s="5"/>
      <c r="Q1543" s="5"/>
    </row>
    <row r="1544" spans="16:17" x14ac:dyDescent="0.2">
      <c r="P1544" s="5"/>
      <c r="Q1544" s="5"/>
    </row>
    <row r="1545" spans="16:17" x14ac:dyDescent="0.2">
      <c r="P1545" s="5"/>
      <c r="Q1545" s="5"/>
    </row>
    <row r="1546" spans="16:17" x14ac:dyDescent="0.2">
      <c r="P1546" s="5"/>
      <c r="Q1546" s="5"/>
    </row>
    <row r="1547" spans="16:17" x14ac:dyDescent="0.2">
      <c r="P1547" s="5"/>
      <c r="Q1547" s="5"/>
    </row>
    <row r="1548" spans="16:17" x14ac:dyDescent="0.2">
      <c r="P1548" s="5"/>
      <c r="Q1548" s="5"/>
    </row>
    <row r="1549" spans="16:17" x14ac:dyDescent="0.2">
      <c r="P1549" s="5"/>
      <c r="Q1549" s="5"/>
    </row>
    <row r="1550" spans="16:17" x14ac:dyDescent="0.2">
      <c r="P1550" s="5"/>
      <c r="Q1550" s="5"/>
    </row>
    <row r="1551" spans="16:17" x14ac:dyDescent="0.2">
      <c r="P1551" s="5"/>
      <c r="Q1551" s="5"/>
    </row>
    <row r="1552" spans="16:17" x14ac:dyDescent="0.2">
      <c r="P1552" s="5"/>
      <c r="Q1552" s="5"/>
    </row>
    <row r="1553" spans="16:17" x14ac:dyDescent="0.2">
      <c r="P1553" s="5"/>
      <c r="Q1553" s="5"/>
    </row>
    <row r="1554" spans="16:17" x14ac:dyDescent="0.2">
      <c r="P1554" s="5"/>
      <c r="Q1554" s="5"/>
    </row>
    <row r="1555" spans="16:17" x14ac:dyDescent="0.2">
      <c r="P1555" s="5"/>
      <c r="Q1555" s="5"/>
    </row>
    <row r="1556" spans="16:17" x14ac:dyDescent="0.2">
      <c r="P1556" s="5"/>
      <c r="Q1556" s="5"/>
    </row>
    <row r="1557" spans="16:17" x14ac:dyDescent="0.2">
      <c r="P1557" s="5"/>
      <c r="Q1557" s="5"/>
    </row>
    <row r="1558" spans="16:17" x14ac:dyDescent="0.2">
      <c r="P1558" s="5"/>
      <c r="Q1558" s="5"/>
    </row>
    <row r="1559" spans="16:17" x14ac:dyDescent="0.2">
      <c r="P1559" s="5"/>
      <c r="Q1559" s="5"/>
    </row>
    <row r="1560" spans="16:17" x14ac:dyDescent="0.2">
      <c r="P1560" s="5"/>
      <c r="Q1560" s="5"/>
    </row>
    <row r="1561" spans="16:17" x14ac:dyDescent="0.2">
      <c r="P1561" s="5"/>
      <c r="Q1561" s="5"/>
    </row>
    <row r="1562" spans="16:17" x14ac:dyDescent="0.2">
      <c r="P1562" s="5"/>
      <c r="Q1562" s="5"/>
    </row>
    <row r="1563" spans="16:17" x14ac:dyDescent="0.2">
      <c r="P1563" s="5"/>
      <c r="Q1563" s="5"/>
    </row>
    <row r="1564" spans="16:17" x14ac:dyDescent="0.2">
      <c r="P1564" s="5"/>
      <c r="Q1564" s="5"/>
    </row>
    <row r="1565" spans="16:17" x14ac:dyDescent="0.2">
      <c r="P1565" s="5"/>
      <c r="Q1565" s="5"/>
    </row>
    <row r="1566" spans="16:17" x14ac:dyDescent="0.2">
      <c r="P1566" s="5"/>
      <c r="Q1566" s="5"/>
    </row>
    <row r="1567" spans="16:17" x14ac:dyDescent="0.2">
      <c r="P1567" s="5"/>
      <c r="Q1567" s="5"/>
    </row>
    <row r="1568" spans="16:17" x14ac:dyDescent="0.2">
      <c r="P1568" s="5"/>
      <c r="Q1568" s="5"/>
    </row>
    <row r="1569" spans="16:17" x14ac:dyDescent="0.2">
      <c r="P1569" s="5"/>
      <c r="Q1569" s="5"/>
    </row>
    <row r="1570" spans="16:17" x14ac:dyDescent="0.2">
      <c r="P1570" s="5"/>
      <c r="Q1570" s="5"/>
    </row>
    <row r="1571" spans="16:17" x14ac:dyDescent="0.2">
      <c r="P1571" s="5"/>
      <c r="Q1571" s="5"/>
    </row>
    <row r="1572" spans="16:17" x14ac:dyDescent="0.2">
      <c r="P1572" s="5"/>
      <c r="Q1572" s="5"/>
    </row>
    <row r="1573" spans="16:17" x14ac:dyDescent="0.2">
      <c r="P1573" s="5"/>
      <c r="Q1573" s="5"/>
    </row>
    <row r="1574" spans="16:17" x14ac:dyDescent="0.2">
      <c r="P1574" s="5"/>
      <c r="Q1574" s="5"/>
    </row>
    <row r="1575" spans="16:17" x14ac:dyDescent="0.2">
      <c r="P1575" s="5"/>
      <c r="Q1575" s="5"/>
    </row>
    <row r="1576" spans="16:17" x14ac:dyDescent="0.2">
      <c r="P1576" s="5"/>
      <c r="Q1576" s="5"/>
    </row>
    <row r="1577" spans="16:17" x14ac:dyDescent="0.2">
      <c r="P1577" s="5"/>
      <c r="Q1577" s="5"/>
    </row>
    <row r="1578" spans="16:17" x14ac:dyDescent="0.2">
      <c r="P1578" s="5"/>
      <c r="Q1578" s="5"/>
    </row>
    <row r="1579" spans="16:17" x14ac:dyDescent="0.2">
      <c r="P1579" s="5"/>
      <c r="Q1579" s="5"/>
    </row>
    <row r="1580" spans="16:17" x14ac:dyDescent="0.2">
      <c r="P1580" s="5"/>
      <c r="Q1580" s="5"/>
    </row>
    <row r="1581" spans="16:17" x14ac:dyDescent="0.2">
      <c r="P1581" s="5"/>
      <c r="Q1581" s="5"/>
    </row>
    <row r="1582" spans="16:17" x14ac:dyDescent="0.2">
      <c r="P1582" s="5"/>
      <c r="Q1582" s="5"/>
    </row>
    <row r="1583" spans="16:17" x14ac:dyDescent="0.2">
      <c r="P1583" s="5"/>
      <c r="Q1583" s="5"/>
    </row>
    <row r="1584" spans="16:17" x14ac:dyDescent="0.2">
      <c r="P1584" s="5"/>
      <c r="Q1584" s="5"/>
    </row>
    <row r="1585" spans="16:17" x14ac:dyDescent="0.2">
      <c r="P1585" s="5"/>
      <c r="Q1585" s="5"/>
    </row>
    <row r="1586" spans="16:17" x14ac:dyDescent="0.2">
      <c r="P1586" s="5"/>
      <c r="Q1586" s="5"/>
    </row>
    <row r="1587" spans="16:17" x14ac:dyDescent="0.2">
      <c r="P1587" s="5"/>
      <c r="Q1587" s="5"/>
    </row>
    <row r="1588" spans="16:17" x14ac:dyDescent="0.2">
      <c r="P1588" s="5"/>
      <c r="Q1588" s="5"/>
    </row>
    <row r="1589" spans="16:17" x14ac:dyDescent="0.2">
      <c r="P1589" s="5"/>
      <c r="Q1589" s="5"/>
    </row>
    <row r="1590" spans="16:17" x14ac:dyDescent="0.2">
      <c r="P1590" s="5"/>
      <c r="Q1590" s="5"/>
    </row>
    <row r="1591" spans="16:17" x14ac:dyDescent="0.2">
      <c r="P1591" s="5"/>
      <c r="Q1591" s="5"/>
    </row>
    <row r="1592" spans="16:17" x14ac:dyDescent="0.2">
      <c r="P1592" s="5"/>
      <c r="Q1592" s="5"/>
    </row>
    <row r="1593" spans="16:17" x14ac:dyDescent="0.2">
      <c r="P1593" s="5"/>
      <c r="Q1593" s="5"/>
    </row>
    <row r="1594" spans="16:17" x14ac:dyDescent="0.2">
      <c r="P1594" s="5"/>
      <c r="Q1594" s="5"/>
    </row>
    <row r="1595" spans="16:17" x14ac:dyDescent="0.2">
      <c r="P1595" s="5"/>
      <c r="Q1595" s="5"/>
    </row>
    <row r="1596" spans="16:17" x14ac:dyDescent="0.2">
      <c r="P1596" s="5"/>
      <c r="Q1596" s="5"/>
    </row>
    <row r="1597" spans="16:17" x14ac:dyDescent="0.2">
      <c r="P1597" s="5"/>
      <c r="Q1597" s="5"/>
    </row>
    <row r="1598" spans="16:17" x14ac:dyDescent="0.2">
      <c r="P1598" s="5"/>
      <c r="Q1598" s="5"/>
    </row>
    <row r="1599" spans="16:17" x14ac:dyDescent="0.2">
      <c r="P1599" s="5"/>
      <c r="Q1599" s="5"/>
    </row>
    <row r="1600" spans="16:17" x14ac:dyDescent="0.2">
      <c r="P1600" s="5"/>
      <c r="Q1600" s="5"/>
    </row>
    <row r="1601" spans="16:17" x14ac:dyDescent="0.2">
      <c r="P1601" s="5"/>
      <c r="Q1601" s="5"/>
    </row>
    <row r="1602" spans="16:17" x14ac:dyDescent="0.2">
      <c r="P1602" s="5"/>
      <c r="Q1602" s="5"/>
    </row>
    <row r="1603" spans="16:17" x14ac:dyDescent="0.2">
      <c r="P1603" s="5"/>
      <c r="Q1603" s="5"/>
    </row>
    <row r="1604" spans="16:17" x14ac:dyDescent="0.2">
      <c r="P1604" s="5"/>
      <c r="Q1604" s="5"/>
    </row>
    <row r="1605" spans="16:17" x14ac:dyDescent="0.2">
      <c r="P1605" s="5"/>
      <c r="Q1605" s="5"/>
    </row>
    <row r="1606" spans="16:17" x14ac:dyDescent="0.2">
      <c r="P1606" s="5"/>
      <c r="Q1606" s="5"/>
    </row>
    <row r="1607" spans="16:17" x14ac:dyDescent="0.2">
      <c r="P1607" s="5"/>
      <c r="Q1607" s="5"/>
    </row>
    <row r="1608" spans="16:17" x14ac:dyDescent="0.2">
      <c r="P1608" s="5"/>
      <c r="Q1608" s="5"/>
    </row>
    <row r="1609" spans="16:17" x14ac:dyDescent="0.2">
      <c r="P1609" s="5"/>
      <c r="Q1609" s="5"/>
    </row>
    <row r="1610" spans="16:17" x14ac:dyDescent="0.2">
      <c r="P1610" s="5"/>
      <c r="Q1610" s="5"/>
    </row>
    <row r="1611" spans="16:17" x14ac:dyDescent="0.2">
      <c r="P1611" s="5"/>
      <c r="Q1611" s="5"/>
    </row>
    <row r="1612" spans="16:17" x14ac:dyDescent="0.2">
      <c r="P1612" s="5"/>
      <c r="Q1612" s="5"/>
    </row>
    <row r="1613" spans="16:17" x14ac:dyDescent="0.2">
      <c r="P1613" s="5"/>
      <c r="Q1613" s="5"/>
    </row>
    <row r="1614" spans="16:17" x14ac:dyDescent="0.2">
      <c r="P1614" s="5"/>
      <c r="Q1614" s="5"/>
    </row>
    <row r="1615" spans="16:17" x14ac:dyDescent="0.2">
      <c r="P1615" s="5"/>
      <c r="Q1615" s="5"/>
    </row>
    <row r="1616" spans="16:17" x14ac:dyDescent="0.2">
      <c r="P1616" s="5"/>
      <c r="Q1616" s="5"/>
    </row>
    <row r="1617" spans="16:17" x14ac:dyDescent="0.2">
      <c r="P1617" s="5"/>
      <c r="Q1617" s="5"/>
    </row>
    <row r="1618" spans="16:17" x14ac:dyDescent="0.2">
      <c r="P1618" s="5"/>
      <c r="Q1618" s="5"/>
    </row>
    <row r="1619" spans="16:17" x14ac:dyDescent="0.2">
      <c r="P1619" s="5"/>
      <c r="Q1619" s="5"/>
    </row>
    <row r="1620" spans="16:17" x14ac:dyDescent="0.2">
      <c r="P1620" s="5"/>
      <c r="Q1620" s="5"/>
    </row>
    <row r="1621" spans="16:17" x14ac:dyDescent="0.2">
      <c r="P1621" s="5"/>
      <c r="Q1621" s="5"/>
    </row>
    <row r="1622" spans="16:17" x14ac:dyDescent="0.2">
      <c r="P1622" s="5"/>
      <c r="Q1622" s="5"/>
    </row>
    <row r="1623" spans="16:17" x14ac:dyDescent="0.2">
      <c r="P1623" s="5"/>
      <c r="Q1623" s="5"/>
    </row>
    <row r="1624" spans="16:17" x14ac:dyDescent="0.2">
      <c r="P1624" s="5"/>
      <c r="Q1624" s="5"/>
    </row>
    <row r="1625" spans="16:17" x14ac:dyDescent="0.2">
      <c r="P1625" s="5"/>
      <c r="Q1625" s="5"/>
    </row>
    <row r="1626" spans="16:17" x14ac:dyDescent="0.2">
      <c r="P1626" s="5"/>
      <c r="Q1626" s="5"/>
    </row>
    <row r="1627" spans="16:17" x14ac:dyDescent="0.2">
      <c r="P1627" s="5"/>
      <c r="Q1627" s="5"/>
    </row>
    <row r="1628" spans="16:17" x14ac:dyDescent="0.2">
      <c r="P1628" s="5"/>
      <c r="Q1628" s="5"/>
    </row>
    <row r="1629" spans="16:17" x14ac:dyDescent="0.2">
      <c r="P1629" s="5"/>
      <c r="Q1629" s="5"/>
    </row>
    <row r="1630" spans="16:17" x14ac:dyDescent="0.2">
      <c r="P1630" s="5"/>
      <c r="Q1630" s="5"/>
    </row>
    <row r="1631" spans="16:17" x14ac:dyDescent="0.2">
      <c r="P1631" s="5"/>
      <c r="Q1631" s="5"/>
    </row>
    <row r="1632" spans="16:17" x14ac:dyDescent="0.2">
      <c r="P1632" s="5"/>
      <c r="Q1632" s="5"/>
    </row>
    <row r="1633" spans="16:17" x14ac:dyDescent="0.2">
      <c r="P1633" s="5"/>
      <c r="Q1633" s="5"/>
    </row>
    <row r="1634" spans="16:17" x14ac:dyDescent="0.2">
      <c r="P1634" s="5"/>
      <c r="Q1634" s="5"/>
    </row>
    <row r="1635" spans="16:17" x14ac:dyDescent="0.2">
      <c r="P1635" s="5"/>
      <c r="Q1635" s="5"/>
    </row>
    <row r="1636" spans="16:17" x14ac:dyDescent="0.2">
      <c r="P1636" s="5"/>
      <c r="Q1636" s="5"/>
    </row>
    <row r="1637" spans="16:17" x14ac:dyDescent="0.2">
      <c r="P1637" s="5"/>
      <c r="Q1637" s="5"/>
    </row>
    <row r="1638" spans="16:17" x14ac:dyDescent="0.2">
      <c r="P1638" s="5"/>
      <c r="Q1638" s="5"/>
    </row>
    <row r="1639" spans="16:17" x14ac:dyDescent="0.2">
      <c r="P1639" s="5"/>
      <c r="Q1639" s="5"/>
    </row>
    <row r="1640" spans="16:17" x14ac:dyDescent="0.2">
      <c r="P1640" s="5"/>
      <c r="Q1640" s="5"/>
    </row>
    <row r="1641" spans="16:17" x14ac:dyDescent="0.2">
      <c r="P1641" s="5"/>
      <c r="Q1641" s="5"/>
    </row>
    <row r="1642" spans="16:17" x14ac:dyDescent="0.2">
      <c r="P1642" s="5"/>
      <c r="Q1642" s="5"/>
    </row>
    <row r="1643" spans="16:17" x14ac:dyDescent="0.2">
      <c r="P1643" s="5"/>
      <c r="Q1643" s="5"/>
    </row>
    <row r="1644" spans="16:17" x14ac:dyDescent="0.2">
      <c r="P1644" s="5"/>
      <c r="Q1644" s="5"/>
    </row>
    <row r="1645" spans="16:17" x14ac:dyDescent="0.2">
      <c r="P1645" s="5"/>
      <c r="Q1645" s="5"/>
    </row>
    <row r="1646" spans="16:17" x14ac:dyDescent="0.2">
      <c r="P1646" s="5"/>
      <c r="Q1646" s="5"/>
    </row>
    <row r="1647" spans="16:17" x14ac:dyDescent="0.2">
      <c r="P1647" s="5"/>
      <c r="Q1647" s="5"/>
    </row>
    <row r="1648" spans="16:17" x14ac:dyDescent="0.2">
      <c r="P1648" s="5"/>
      <c r="Q1648" s="5"/>
    </row>
    <row r="1649" spans="16:17" x14ac:dyDescent="0.2">
      <c r="P1649" s="5"/>
      <c r="Q1649" s="5"/>
    </row>
    <row r="1650" spans="16:17" x14ac:dyDescent="0.2">
      <c r="P1650" s="5"/>
      <c r="Q1650" s="5"/>
    </row>
    <row r="1651" spans="16:17" x14ac:dyDescent="0.2">
      <c r="P1651" s="5"/>
      <c r="Q1651" s="5"/>
    </row>
    <row r="1652" spans="16:17" x14ac:dyDescent="0.2">
      <c r="P1652" s="5"/>
      <c r="Q1652" s="5"/>
    </row>
    <row r="1653" spans="16:17" x14ac:dyDescent="0.2">
      <c r="P1653" s="5"/>
      <c r="Q1653" s="5"/>
    </row>
    <row r="1654" spans="16:17" x14ac:dyDescent="0.2">
      <c r="P1654" s="5"/>
      <c r="Q1654" s="5"/>
    </row>
    <row r="1655" spans="16:17" x14ac:dyDescent="0.2">
      <c r="P1655" s="5"/>
      <c r="Q1655" s="5"/>
    </row>
    <row r="1656" spans="16:17" x14ac:dyDescent="0.2">
      <c r="P1656" s="5"/>
      <c r="Q1656" s="5"/>
    </row>
    <row r="1657" spans="16:17" x14ac:dyDescent="0.2">
      <c r="P1657" s="5"/>
      <c r="Q1657" s="5"/>
    </row>
    <row r="1658" spans="16:17" x14ac:dyDescent="0.2">
      <c r="P1658" s="5"/>
      <c r="Q1658" s="5"/>
    </row>
    <row r="1659" spans="16:17" x14ac:dyDescent="0.2">
      <c r="P1659" s="5"/>
      <c r="Q1659" s="5"/>
    </row>
    <row r="1660" spans="16:17" x14ac:dyDescent="0.2">
      <c r="P1660" s="5"/>
      <c r="Q1660" s="5"/>
    </row>
    <row r="1661" spans="16:17" x14ac:dyDescent="0.2">
      <c r="P1661" s="5"/>
      <c r="Q1661" s="5"/>
    </row>
    <row r="1662" spans="16:17" x14ac:dyDescent="0.2">
      <c r="P1662" s="5"/>
      <c r="Q1662" s="5"/>
    </row>
    <row r="1663" spans="16:17" x14ac:dyDescent="0.2">
      <c r="P1663" s="5"/>
      <c r="Q1663" s="5"/>
    </row>
    <row r="1664" spans="16:17" x14ac:dyDescent="0.2">
      <c r="P1664" s="5"/>
      <c r="Q1664" s="5"/>
    </row>
    <row r="1665" spans="16:17" x14ac:dyDescent="0.2">
      <c r="P1665" s="5"/>
      <c r="Q1665" s="5"/>
    </row>
    <row r="1666" spans="16:17" x14ac:dyDescent="0.2">
      <c r="P1666" s="5"/>
      <c r="Q1666" s="5"/>
    </row>
    <row r="1667" spans="16:17" x14ac:dyDescent="0.2">
      <c r="P1667" s="5"/>
      <c r="Q1667" s="5"/>
    </row>
    <row r="1668" spans="16:17" x14ac:dyDescent="0.2">
      <c r="P1668" s="5"/>
      <c r="Q1668" s="5"/>
    </row>
    <row r="1669" spans="16:17" x14ac:dyDescent="0.2">
      <c r="P1669" s="5"/>
      <c r="Q1669" s="5"/>
    </row>
    <row r="1670" spans="16:17" x14ac:dyDescent="0.2">
      <c r="P1670" s="5"/>
      <c r="Q1670" s="5"/>
    </row>
    <row r="1671" spans="16:17" x14ac:dyDescent="0.2">
      <c r="P1671" s="5"/>
      <c r="Q1671" s="5"/>
    </row>
    <row r="1672" spans="16:17" x14ac:dyDescent="0.2">
      <c r="P1672" s="5"/>
      <c r="Q1672" s="5"/>
    </row>
    <row r="1673" spans="16:17" x14ac:dyDescent="0.2">
      <c r="P1673" s="5"/>
      <c r="Q1673" s="5"/>
    </row>
    <row r="1674" spans="16:17" x14ac:dyDescent="0.2">
      <c r="P1674" s="5"/>
      <c r="Q1674" s="5"/>
    </row>
    <row r="1675" spans="16:17" x14ac:dyDescent="0.2">
      <c r="P1675" s="5"/>
      <c r="Q1675" s="5"/>
    </row>
    <row r="1676" spans="16:17" x14ac:dyDescent="0.2">
      <c r="P1676" s="5"/>
      <c r="Q1676" s="5"/>
    </row>
    <row r="1677" spans="16:17" x14ac:dyDescent="0.2">
      <c r="P1677" s="5"/>
      <c r="Q1677" s="5"/>
    </row>
    <row r="1678" spans="16:17" x14ac:dyDescent="0.2">
      <c r="P1678" s="5"/>
      <c r="Q1678" s="5"/>
    </row>
    <row r="1679" spans="16:17" x14ac:dyDescent="0.2">
      <c r="P1679" s="5"/>
      <c r="Q1679" s="5"/>
    </row>
    <row r="1680" spans="16:17" x14ac:dyDescent="0.2">
      <c r="P1680" s="5"/>
      <c r="Q1680" s="5"/>
    </row>
    <row r="1681" spans="16:17" x14ac:dyDescent="0.2">
      <c r="P1681" s="5"/>
      <c r="Q1681" s="5"/>
    </row>
    <row r="1682" spans="16:17" x14ac:dyDescent="0.2">
      <c r="P1682" s="5"/>
      <c r="Q1682" s="5"/>
    </row>
    <row r="1683" spans="16:17" x14ac:dyDescent="0.2">
      <c r="P1683" s="5"/>
      <c r="Q1683" s="5"/>
    </row>
    <row r="1684" spans="16:17" x14ac:dyDescent="0.2">
      <c r="P1684" s="5"/>
      <c r="Q1684" s="5"/>
    </row>
    <row r="1685" spans="16:17" x14ac:dyDescent="0.2">
      <c r="P1685" s="5"/>
      <c r="Q1685" s="5"/>
    </row>
    <row r="1686" spans="16:17" x14ac:dyDescent="0.2">
      <c r="P1686" s="5"/>
      <c r="Q1686" s="5"/>
    </row>
    <row r="1687" spans="16:17" x14ac:dyDescent="0.2">
      <c r="P1687" s="5"/>
      <c r="Q1687" s="5"/>
    </row>
    <row r="1688" spans="16:17" x14ac:dyDescent="0.2">
      <c r="P1688" s="5"/>
      <c r="Q1688" s="5"/>
    </row>
    <row r="1689" spans="16:17" x14ac:dyDescent="0.2">
      <c r="P1689" s="5"/>
      <c r="Q1689" s="5"/>
    </row>
    <row r="1690" spans="16:17" x14ac:dyDescent="0.2">
      <c r="P1690" s="5"/>
      <c r="Q1690" s="5"/>
    </row>
    <row r="1691" spans="16:17" x14ac:dyDescent="0.2">
      <c r="P1691" s="5"/>
      <c r="Q1691" s="5"/>
    </row>
    <row r="1692" spans="16:17" x14ac:dyDescent="0.2">
      <c r="P1692" s="5"/>
      <c r="Q1692" s="5"/>
    </row>
    <row r="1693" spans="16:17" x14ac:dyDescent="0.2">
      <c r="P1693" s="5"/>
      <c r="Q1693" s="5"/>
    </row>
    <row r="1694" spans="16:17" x14ac:dyDescent="0.2">
      <c r="P1694" s="5"/>
      <c r="Q1694" s="5"/>
    </row>
    <row r="1695" spans="16:17" x14ac:dyDescent="0.2">
      <c r="P1695" s="5"/>
      <c r="Q1695" s="5"/>
    </row>
    <row r="1696" spans="16:17" x14ac:dyDescent="0.2">
      <c r="P1696" s="5"/>
      <c r="Q1696" s="5"/>
    </row>
    <row r="1697" spans="16:17" x14ac:dyDescent="0.2">
      <c r="P1697" s="5"/>
      <c r="Q1697" s="5"/>
    </row>
    <row r="1698" spans="16:17" x14ac:dyDescent="0.2">
      <c r="P1698" s="5"/>
      <c r="Q1698" s="5"/>
    </row>
    <row r="1699" spans="16:17" x14ac:dyDescent="0.2">
      <c r="P1699" s="5"/>
      <c r="Q1699" s="5"/>
    </row>
    <row r="1700" spans="16:17" x14ac:dyDescent="0.2">
      <c r="P1700" s="5"/>
      <c r="Q1700" s="5"/>
    </row>
    <row r="1701" spans="16:17" x14ac:dyDescent="0.2">
      <c r="P1701" s="5"/>
      <c r="Q1701" s="5"/>
    </row>
    <row r="1702" spans="16:17" x14ac:dyDescent="0.2">
      <c r="P1702" s="5"/>
      <c r="Q1702" s="5"/>
    </row>
    <row r="1703" spans="16:17" x14ac:dyDescent="0.2">
      <c r="P1703" s="5"/>
      <c r="Q1703" s="5"/>
    </row>
    <row r="1704" spans="16:17" x14ac:dyDescent="0.2">
      <c r="P1704" s="5"/>
      <c r="Q1704" s="5"/>
    </row>
    <row r="1705" spans="16:17" x14ac:dyDescent="0.2">
      <c r="P1705" s="5"/>
      <c r="Q1705" s="5"/>
    </row>
    <row r="1706" spans="16:17" x14ac:dyDescent="0.2">
      <c r="P1706" s="5"/>
      <c r="Q1706" s="5"/>
    </row>
    <row r="1707" spans="16:17" x14ac:dyDescent="0.2">
      <c r="P1707" s="5"/>
      <c r="Q1707" s="5"/>
    </row>
    <row r="1708" spans="16:17" x14ac:dyDescent="0.2">
      <c r="P1708" s="5"/>
      <c r="Q1708" s="5"/>
    </row>
    <row r="1709" spans="16:17" x14ac:dyDescent="0.2">
      <c r="P1709" s="5"/>
      <c r="Q1709" s="5"/>
    </row>
    <row r="1710" spans="16:17" x14ac:dyDescent="0.2">
      <c r="P1710" s="5"/>
      <c r="Q1710" s="5"/>
    </row>
    <row r="1711" spans="16:17" x14ac:dyDescent="0.2">
      <c r="P1711" s="5"/>
      <c r="Q1711" s="5"/>
    </row>
    <row r="1712" spans="16:17" x14ac:dyDescent="0.2">
      <c r="P1712" s="5"/>
      <c r="Q1712" s="5"/>
    </row>
    <row r="1713" spans="16:17" x14ac:dyDescent="0.2">
      <c r="P1713" s="5"/>
      <c r="Q1713" s="5"/>
    </row>
    <row r="1714" spans="16:17" x14ac:dyDescent="0.2">
      <c r="P1714" s="5"/>
      <c r="Q1714" s="5"/>
    </row>
    <row r="1715" spans="16:17" x14ac:dyDescent="0.2">
      <c r="P1715" s="5"/>
      <c r="Q1715" s="5"/>
    </row>
    <row r="1716" spans="16:17" x14ac:dyDescent="0.2">
      <c r="P1716" s="5"/>
      <c r="Q1716" s="5"/>
    </row>
    <row r="1717" spans="16:17" x14ac:dyDescent="0.2">
      <c r="P1717" s="5"/>
      <c r="Q1717" s="5"/>
    </row>
    <row r="1718" spans="16:17" x14ac:dyDescent="0.2">
      <c r="P1718" s="5"/>
      <c r="Q1718" s="5"/>
    </row>
    <row r="1719" spans="16:17" x14ac:dyDescent="0.2">
      <c r="P1719" s="5"/>
      <c r="Q1719" s="5"/>
    </row>
    <row r="1720" spans="16:17" x14ac:dyDescent="0.2">
      <c r="P1720" s="5"/>
      <c r="Q1720" s="5"/>
    </row>
    <row r="1721" spans="16:17" x14ac:dyDescent="0.2">
      <c r="P1721" s="5"/>
      <c r="Q1721" s="5"/>
    </row>
    <row r="1722" spans="16:17" x14ac:dyDescent="0.2">
      <c r="P1722" s="5"/>
      <c r="Q1722" s="5"/>
    </row>
    <row r="1723" spans="16:17" x14ac:dyDescent="0.2">
      <c r="P1723" s="5"/>
      <c r="Q1723" s="5"/>
    </row>
    <row r="1724" spans="16:17" x14ac:dyDescent="0.2">
      <c r="P1724" s="5"/>
      <c r="Q1724" s="5"/>
    </row>
    <row r="1725" spans="16:17" x14ac:dyDescent="0.2">
      <c r="P1725" s="5"/>
      <c r="Q1725" s="5"/>
    </row>
    <row r="1726" spans="16:17" x14ac:dyDescent="0.2">
      <c r="P1726" s="5"/>
      <c r="Q1726" s="5"/>
    </row>
    <row r="1727" spans="16:17" x14ac:dyDescent="0.2">
      <c r="P1727" s="5"/>
      <c r="Q1727" s="5"/>
    </row>
    <row r="1728" spans="16:17" x14ac:dyDescent="0.2">
      <c r="P1728" s="5"/>
      <c r="Q1728" s="5"/>
    </row>
    <row r="1729" spans="16:17" x14ac:dyDescent="0.2">
      <c r="P1729" s="5"/>
      <c r="Q1729" s="5"/>
    </row>
    <row r="1730" spans="16:17" x14ac:dyDescent="0.2">
      <c r="P1730" s="5"/>
      <c r="Q1730" s="5"/>
    </row>
    <row r="1731" spans="16:17" x14ac:dyDescent="0.2">
      <c r="P1731" s="5"/>
      <c r="Q1731" s="5"/>
    </row>
    <row r="1732" spans="16:17" x14ac:dyDescent="0.2">
      <c r="P1732" s="5"/>
      <c r="Q1732" s="5"/>
    </row>
    <row r="1733" spans="16:17" x14ac:dyDescent="0.2">
      <c r="P1733" s="5"/>
      <c r="Q1733" s="5"/>
    </row>
    <row r="1734" spans="16:17" x14ac:dyDescent="0.2">
      <c r="P1734" s="5"/>
      <c r="Q1734" s="5"/>
    </row>
    <row r="1735" spans="16:17" x14ac:dyDescent="0.2">
      <c r="P1735" s="5"/>
      <c r="Q1735" s="5"/>
    </row>
    <row r="1736" spans="16:17" x14ac:dyDescent="0.2">
      <c r="P1736" s="5"/>
      <c r="Q1736" s="5"/>
    </row>
    <row r="1737" spans="16:17" x14ac:dyDescent="0.2">
      <c r="P1737" s="5"/>
      <c r="Q1737" s="5"/>
    </row>
    <row r="1738" spans="16:17" x14ac:dyDescent="0.2">
      <c r="P1738" s="5"/>
      <c r="Q1738" s="5"/>
    </row>
    <row r="1739" spans="16:17" x14ac:dyDescent="0.2">
      <c r="P1739" s="5"/>
      <c r="Q1739" s="5"/>
    </row>
    <row r="1740" spans="16:17" x14ac:dyDescent="0.2">
      <c r="P1740" s="5"/>
      <c r="Q1740" s="5"/>
    </row>
    <row r="1741" spans="16:17" x14ac:dyDescent="0.2">
      <c r="P1741" s="5"/>
      <c r="Q1741" s="5"/>
    </row>
    <row r="1742" spans="16:17" x14ac:dyDescent="0.2">
      <c r="P1742" s="5"/>
      <c r="Q1742" s="5"/>
    </row>
    <row r="1743" spans="16:17" x14ac:dyDescent="0.2">
      <c r="P1743" s="5"/>
      <c r="Q1743" s="5"/>
    </row>
    <row r="1744" spans="16:17" x14ac:dyDescent="0.2">
      <c r="P1744" s="5"/>
      <c r="Q1744" s="5"/>
    </row>
    <row r="1745" spans="16:17" x14ac:dyDescent="0.2">
      <c r="P1745" s="5"/>
      <c r="Q1745" s="5"/>
    </row>
    <row r="1746" spans="16:17" x14ac:dyDescent="0.2">
      <c r="P1746" s="5"/>
      <c r="Q1746" s="5"/>
    </row>
    <row r="1747" spans="16:17" x14ac:dyDescent="0.2">
      <c r="P1747" s="5"/>
      <c r="Q1747" s="5"/>
    </row>
    <row r="1748" spans="16:17" x14ac:dyDescent="0.2">
      <c r="P1748" s="5"/>
      <c r="Q1748" s="5"/>
    </row>
    <row r="1749" spans="16:17" x14ac:dyDescent="0.2">
      <c r="P1749" s="5"/>
      <c r="Q1749" s="5"/>
    </row>
    <row r="1750" spans="16:17" x14ac:dyDescent="0.2">
      <c r="P1750" s="5"/>
      <c r="Q1750" s="5"/>
    </row>
    <row r="1751" spans="16:17" x14ac:dyDescent="0.2">
      <c r="P1751" s="5"/>
      <c r="Q1751" s="5"/>
    </row>
    <row r="1752" spans="16:17" x14ac:dyDescent="0.2">
      <c r="P1752" s="5"/>
      <c r="Q1752" s="5"/>
    </row>
    <row r="1753" spans="16:17" x14ac:dyDescent="0.2">
      <c r="P1753" s="5"/>
      <c r="Q1753" s="5"/>
    </row>
    <row r="1754" spans="16:17" x14ac:dyDescent="0.2">
      <c r="P1754" s="5"/>
      <c r="Q1754" s="5"/>
    </row>
    <row r="1755" spans="16:17" x14ac:dyDescent="0.2">
      <c r="P1755" s="5"/>
      <c r="Q1755" s="5"/>
    </row>
    <row r="1756" spans="16:17" x14ac:dyDescent="0.2">
      <c r="P1756" s="5"/>
      <c r="Q1756" s="5"/>
    </row>
    <row r="1757" spans="16:17" x14ac:dyDescent="0.2">
      <c r="P1757" s="5"/>
      <c r="Q1757" s="5"/>
    </row>
    <row r="1758" spans="16:17" x14ac:dyDescent="0.2">
      <c r="P1758" s="5"/>
      <c r="Q1758" s="5"/>
    </row>
    <row r="1759" spans="16:17" x14ac:dyDescent="0.2">
      <c r="P1759" s="5"/>
      <c r="Q1759" s="5"/>
    </row>
    <row r="1760" spans="16:17" x14ac:dyDescent="0.2">
      <c r="P1760" s="5"/>
      <c r="Q1760" s="5"/>
    </row>
    <row r="1761" spans="16:17" x14ac:dyDescent="0.2">
      <c r="P1761" s="5"/>
      <c r="Q1761" s="5"/>
    </row>
    <row r="1762" spans="16:17" x14ac:dyDescent="0.2">
      <c r="P1762" s="5"/>
      <c r="Q1762" s="5"/>
    </row>
    <row r="1763" spans="16:17" x14ac:dyDescent="0.2">
      <c r="P1763" s="5"/>
      <c r="Q1763" s="5"/>
    </row>
    <row r="1764" spans="16:17" x14ac:dyDescent="0.2">
      <c r="P1764" s="5"/>
      <c r="Q1764" s="5"/>
    </row>
    <row r="1765" spans="16:17" x14ac:dyDescent="0.2">
      <c r="P1765" s="5"/>
      <c r="Q1765" s="5"/>
    </row>
    <row r="1766" spans="16:17" x14ac:dyDescent="0.2">
      <c r="P1766" s="5"/>
      <c r="Q1766" s="5"/>
    </row>
    <row r="1767" spans="16:17" x14ac:dyDescent="0.2">
      <c r="P1767" s="5"/>
      <c r="Q1767" s="5"/>
    </row>
    <row r="1768" spans="16:17" x14ac:dyDescent="0.2">
      <c r="P1768" s="5"/>
      <c r="Q1768" s="5"/>
    </row>
    <row r="1769" spans="16:17" x14ac:dyDescent="0.2">
      <c r="P1769" s="5"/>
      <c r="Q1769" s="5"/>
    </row>
    <row r="1770" spans="16:17" x14ac:dyDescent="0.2">
      <c r="P1770" s="5"/>
      <c r="Q1770" s="5"/>
    </row>
    <row r="1771" spans="16:17" x14ac:dyDescent="0.2">
      <c r="P1771" s="5"/>
      <c r="Q1771" s="5"/>
    </row>
    <row r="1772" spans="16:17" x14ac:dyDescent="0.2">
      <c r="P1772" s="5"/>
      <c r="Q1772" s="5"/>
    </row>
    <row r="1773" spans="16:17" x14ac:dyDescent="0.2">
      <c r="P1773" s="5"/>
      <c r="Q1773" s="5"/>
    </row>
    <row r="1774" spans="16:17" x14ac:dyDescent="0.2">
      <c r="P1774" s="5"/>
      <c r="Q1774" s="5"/>
    </row>
    <row r="1775" spans="16:17" x14ac:dyDescent="0.2">
      <c r="P1775" s="5"/>
      <c r="Q1775" s="5"/>
    </row>
    <row r="1776" spans="16:17" x14ac:dyDescent="0.2">
      <c r="P1776" s="5"/>
      <c r="Q1776" s="5"/>
    </row>
    <row r="1777" spans="16:17" x14ac:dyDescent="0.2">
      <c r="P1777" s="5"/>
      <c r="Q1777" s="5"/>
    </row>
    <row r="1778" spans="16:17" x14ac:dyDescent="0.2">
      <c r="P1778" s="5"/>
      <c r="Q1778" s="5"/>
    </row>
    <row r="1779" spans="16:17" x14ac:dyDescent="0.2">
      <c r="P1779" s="5"/>
      <c r="Q1779" s="5"/>
    </row>
    <row r="1780" spans="16:17" x14ac:dyDescent="0.2">
      <c r="P1780" s="5"/>
      <c r="Q1780" s="5"/>
    </row>
    <row r="1781" spans="16:17" x14ac:dyDescent="0.2">
      <c r="P1781" s="5"/>
      <c r="Q1781" s="5"/>
    </row>
    <row r="1782" spans="16:17" x14ac:dyDescent="0.2">
      <c r="P1782" s="5"/>
      <c r="Q1782" s="5"/>
    </row>
    <row r="1783" spans="16:17" x14ac:dyDescent="0.2">
      <c r="P1783" s="5"/>
      <c r="Q1783" s="5"/>
    </row>
    <row r="1784" spans="16:17" x14ac:dyDescent="0.2">
      <c r="P1784" s="5"/>
      <c r="Q1784" s="5"/>
    </row>
    <row r="1785" spans="16:17" x14ac:dyDescent="0.2">
      <c r="P1785" s="5"/>
      <c r="Q1785" s="5"/>
    </row>
    <row r="1786" spans="16:17" x14ac:dyDescent="0.2">
      <c r="P1786" s="5"/>
      <c r="Q1786" s="5"/>
    </row>
    <row r="1787" spans="16:17" x14ac:dyDescent="0.2">
      <c r="P1787" s="5"/>
      <c r="Q1787" s="5"/>
    </row>
    <row r="1788" spans="16:17" x14ac:dyDescent="0.2">
      <c r="P1788" s="5"/>
      <c r="Q1788" s="5"/>
    </row>
    <row r="1789" spans="16:17" x14ac:dyDescent="0.2">
      <c r="P1789" s="5"/>
      <c r="Q1789" s="5"/>
    </row>
    <row r="1790" spans="16:17" x14ac:dyDescent="0.2">
      <c r="P1790" s="5"/>
      <c r="Q1790" s="5"/>
    </row>
    <row r="1791" spans="16:17" x14ac:dyDescent="0.2">
      <c r="P1791" s="5"/>
      <c r="Q1791" s="5"/>
    </row>
    <row r="1792" spans="16:17" x14ac:dyDescent="0.2">
      <c r="P1792" s="5"/>
      <c r="Q1792" s="5"/>
    </row>
    <row r="1793" spans="16:17" x14ac:dyDescent="0.2">
      <c r="P1793" s="5"/>
      <c r="Q1793" s="5"/>
    </row>
    <row r="1794" spans="16:17" x14ac:dyDescent="0.2">
      <c r="P1794" s="5"/>
      <c r="Q1794" s="5"/>
    </row>
    <row r="1795" spans="16:17" x14ac:dyDescent="0.2">
      <c r="P1795" s="5"/>
      <c r="Q1795" s="5"/>
    </row>
    <row r="1796" spans="16:17" x14ac:dyDescent="0.2">
      <c r="P1796" s="5"/>
      <c r="Q1796" s="5"/>
    </row>
    <row r="1797" spans="16:17" x14ac:dyDescent="0.2">
      <c r="P1797" s="5"/>
      <c r="Q1797" s="5"/>
    </row>
    <row r="1798" spans="16:17" x14ac:dyDescent="0.2">
      <c r="P1798" s="5"/>
      <c r="Q1798" s="5"/>
    </row>
    <row r="1799" spans="16:17" x14ac:dyDescent="0.2">
      <c r="P1799" s="5"/>
      <c r="Q1799" s="5"/>
    </row>
    <row r="1800" spans="16:17" x14ac:dyDescent="0.2">
      <c r="P1800" s="5"/>
      <c r="Q1800" s="5"/>
    </row>
    <row r="1801" spans="16:17" x14ac:dyDescent="0.2">
      <c r="P1801" s="5"/>
      <c r="Q1801" s="5"/>
    </row>
    <row r="1802" spans="16:17" x14ac:dyDescent="0.2">
      <c r="P1802" s="5"/>
      <c r="Q1802" s="5"/>
    </row>
    <row r="1803" spans="16:17" x14ac:dyDescent="0.2">
      <c r="P1803" s="5"/>
      <c r="Q1803" s="5"/>
    </row>
    <row r="1804" spans="16:17" x14ac:dyDescent="0.2">
      <c r="P1804" s="5"/>
      <c r="Q1804" s="5"/>
    </row>
    <row r="1805" spans="16:17" x14ac:dyDescent="0.2">
      <c r="P1805" s="5"/>
      <c r="Q1805" s="5"/>
    </row>
    <row r="1806" spans="16:17" x14ac:dyDescent="0.2">
      <c r="P1806" s="5"/>
      <c r="Q1806" s="5"/>
    </row>
    <row r="1807" spans="16:17" x14ac:dyDescent="0.2">
      <c r="P1807" s="5"/>
      <c r="Q1807" s="5"/>
    </row>
    <row r="1808" spans="16:17" x14ac:dyDescent="0.2">
      <c r="P1808" s="5"/>
      <c r="Q1808" s="5"/>
    </row>
    <row r="1809" spans="16:17" x14ac:dyDescent="0.2">
      <c r="P1809" s="5"/>
      <c r="Q1809" s="5"/>
    </row>
    <row r="1810" spans="16:17" x14ac:dyDescent="0.2">
      <c r="P1810" s="5"/>
      <c r="Q1810" s="5"/>
    </row>
    <row r="1811" spans="16:17" x14ac:dyDescent="0.2">
      <c r="P1811" s="5"/>
      <c r="Q1811" s="5"/>
    </row>
    <row r="1812" spans="16:17" x14ac:dyDescent="0.2">
      <c r="P1812" s="5"/>
      <c r="Q1812" s="5"/>
    </row>
    <row r="1813" spans="16:17" x14ac:dyDescent="0.2">
      <c r="P1813" s="5"/>
      <c r="Q1813" s="5"/>
    </row>
    <row r="1814" spans="16:17" x14ac:dyDescent="0.2">
      <c r="P1814" s="5"/>
      <c r="Q1814" s="5"/>
    </row>
    <row r="1815" spans="16:17" x14ac:dyDescent="0.2">
      <c r="P1815" s="5"/>
      <c r="Q1815" s="5"/>
    </row>
    <row r="1816" spans="16:17" x14ac:dyDescent="0.2">
      <c r="P1816" s="5"/>
      <c r="Q1816" s="5"/>
    </row>
    <row r="1817" spans="16:17" x14ac:dyDescent="0.2">
      <c r="P1817" s="5"/>
      <c r="Q1817" s="5"/>
    </row>
    <row r="1818" spans="16:17" x14ac:dyDescent="0.2">
      <c r="P1818" s="5"/>
      <c r="Q1818" s="5"/>
    </row>
    <row r="1819" spans="16:17" x14ac:dyDescent="0.2">
      <c r="P1819" s="5"/>
      <c r="Q1819" s="5"/>
    </row>
    <row r="1820" spans="16:17" x14ac:dyDescent="0.2">
      <c r="P1820" s="5"/>
      <c r="Q1820" s="5"/>
    </row>
    <row r="1821" spans="16:17" x14ac:dyDescent="0.2">
      <c r="P1821" s="5"/>
      <c r="Q1821" s="5"/>
    </row>
    <row r="1822" spans="16:17" x14ac:dyDescent="0.2">
      <c r="P1822" s="5"/>
      <c r="Q1822" s="5"/>
    </row>
    <row r="1823" spans="16:17" x14ac:dyDescent="0.2">
      <c r="P1823" s="5"/>
      <c r="Q1823" s="5"/>
    </row>
    <row r="1824" spans="16:17" x14ac:dyDescent="0.2">
      <c r="P1824" s="5"/>
      <c r="Q1824" s="5"/>
    </row>
    <row r="1825" spans="16:17" x14ac:dyDescent="0.2">
      <c r="P1825" s="5"/>
      <c r="Q1825" s="5"/>
    </row>
    <row r="1826" spans="16:17" x14ac:dyDescent="0.2">
      <c r="P1826" s="5"/>
      <c r="Q1826" s="5"/>
    </row>
    <row r="1827" spans="16:17" x14ac:dyDescent="0.2">
      <c r="P1827" s="5"/>
      <c r="Q1827" s="5"/>
    </row>
    <row r="1828" spans="16:17" x14ac:dyDescent="0.2">
      <c r="P1828" s="5"/>
      <c r="Q1828" s="5"/>
    </row>
    <row r="1829" spans="16:17" x14ac:dyDescent="0.2">
      <c r="P1829" s="5"/>
      <c r="Q1829" s="5"/>
    </row>
    <row r="1830" spans="16:17" x14ac:dyDescent="0.2">
      <c r="P1830" s="5"/>
      <c r="Q1830" s="5"/>
    </row>
    <row r="1831" spans="16:17" x14ac:dyDescent="0.2">
      <c r="P1831" s="5"/>
      <c r="Q1831" s="5"/>
    </row>
    <row r="1832" spans="16:17" x14ac:dyDescent="0.2">
      <c r="P1832" s="5"/>
      <c r="Q1832" s="5"/>
    </row>
    <row r="1833" spans="16:17" x14ac:dyDescent="0.2">
      <c r="P1833" s="5"/>
      <c r="Q1833" s="5"/>
    </row>
    <row r="1834" spans="16:17" x14ac:dyDescent="0.2">
      <c r="P1834" s="5"/>
      <c r="Q1834" s="5"/>
    </row>
    <row r="1835" spans="16:17" x14ac:dyDescent="0.2">
      <c r="P1835" s="5"/>
      <c r="Q1835" s="5"/>
    </row>
    <row r="1836" spans="16:17" x14ac:dyDescent="0.2">
      <c r="P1836" s="5"/>
      <c r="Q1836" s="5"/>
    </row>
    <row r="1837" spans="16:17" x14ac:dyDescent="0.2">
      <c r="P1837" s="5"/>
      <c r="Q1837" s="5"/>
    </row>
    <row r="1838" spans="16:17" x14ac:dyDescent="0.2">
      <c r="P1838" s="5"/>
      <c r="Q1838" s="5"/>
    </row>
    <row r="1839" spans="16:17" x14ac:dyDescent="0.2">
      <c r="P1839" s="5"/>
      <c r="Q1839" s="5"/>
    </row>
    <row r="1840" spans="16:17" x14ac:dyDescent="0.2">
      <c r="P1840" s="5"/>
      <c r="Q1840" s="5"/>
    </row>
    <row r="1841" spans="16:17" x14ac:dyDescent="0.2">
      <c r="P1841" s="5"/>
      <c r="Q1841" s="5"/>
    </row>
    <row r="1842" spans="16:17" x14ac:dyDescent="0.2">
      <c r="P1842" s="5"/>
      <c r="Q1842" s="5"/>
    </row>
    <row r="1843" spans="16:17" x14ac:dyDescent="0.2">
      <c r="P1843" s="5"/>
      <c r="Q1843" s="5"/>
    </row>
    <row r="1844" spans="16:17" x14ac:dyDescent="0.2">
      <c r="P1844" s="5"/>
      <c r="Q1844" s="5"/>
    </row>
    <row r="1845" spans="16:17" x14ac:dyDescent="0.2">
      <c r="P1845" s="5"/>
      <c r="Q1845" s="5"/>
    </row>
    <row r="1846" spans="16:17" x14ac:dyDescent="0.2">
      <c r="P1846" s="5"/>
      <c r="Q1846" s="5"/>
    </row>
    <row r="1847" spans="16:17" x14ac:dyDescent="0.2">
      <c r="P1847" s="5"/>
      <c r="Q1847" s="5"/>
    </row>
    <row r="1848" spans="16:17" x14ac:dyDescent="0.2">
      <c r="P1848" s="5"/>
      <c r="Q1848" s="5"/>
    </row>
    <row r="1849" spans="16:17" x14ac:dyDescent="0.2">
      <c r="P1849" s="5"/>
      <c r="Q1849" s="5"/>
    </row>
    <row r="1850" spans="16:17" x14ac:dyDescent="0.2">
      <c r="P1850" s="5"/>
      <c r="Q1850" s="5"/>
    </row>
    <row r="1851" spans="16:17" x14ac:dyDescent="0.2">
      <c r="P1851" s="5"/>
      <c r="Q1851" s="5"/>
    </row>
    <row r="1852" spans="16:17" x14ac:dyDescent="0.2">
      <c r="P1852" s="5"/>
      <c r="Q1852" s="5"/>
    </row>
    <row r="1853" spans="16:17" x14ac:dyDescent="0.2">
      <c r="P1853" s="5"/>
      <c r="Q1853" s="5"/>
    </row>
    <row r="1854" spans="16:17" x14ac:dyDescent="0.2">
      <c r="P1854" s="5"/>
      <c r="Q1854" s="5"/>
    </row>
    <row r="1855" spans="16:17" x14ac:dyDescent="0.2">
      <c r="P1855" s="5"/>
      <c r="Q1855" s="5"/>
    </row>
    <row r="1856" spans="16:17" x14ac:dyDescent="0.2">
      <c r="P1856" s="5"/>
      <c r="Q1856" s="5"/>
    </row>
    <row r="1857" spans="16:17" x14ac:dyDescent="0.2">
      <c r="P1857" s="5"/>
      <c r="Q1857" s="5"/>
    </row>
    <row r="1858" spans="16:17" x14ac:dyDescent="0.2">
      <c r="P1858" s="5"/>
      <c r="Q1858" s="5"/>
    </row>
    <row r="1859" spans="16:17" x14ac:dyDescent="0.2">
      <c r="P1859" s="5"/>
      <c r="Q1859" s="5"/>
    </row>
    <row r="1860" spans="16:17" x14ac:dyDescent="0.2">
      <c r="P1860" s="5"/>
      <c r="Q1860" s="5"/>
    </row>
    <row r="1861" spans="16:17" x14ac:dyDescent="0.2">
      <c r="P1861" s="5"/>
      <c r="Q1861" s="5"/>
    </row>
    <row r="1862" spans="16:17" x14ac:dyDescent="0.2">
      <c r="P1862" s="5"/>
      <c r="Q1862" s="5"/>
    </row>
    <row r="1863" spans="16:17" x14ac:dyDescent="0.2">
      <c r="P1863" s="5"/>
      <c r="Q1863" s="5"/>
    </row>
    <row r="1864" spans="16:17" x14ac:dyDescent="0.2">
      <c r="P1864" s="5"/>
      <c r="Q1864" s="5"/>
    </row>
    <row r="1865" spans="16:17" x14ac:dyDescent="0.2">
      <c r="P1865" s="5"/>
      <c r="Q1865" s="5"/>
    </row>
    <row r="1866" spans="16:17" x14ac:dyDescent="0.2">
      <c r="P1866" s="5"/>
      <c r="Q1866" s="5"/>
    </row>
    <row r="1867" spans="16:17" x14ac:dyDescent="0.2">
      <c r="P1867" s="5"/>
      <c r="Q1867" s="5"/>
    </row>
    <row r="1868" spans="16:17" x14ac:dyDescent="0.2">
      <c r="P1868" s="5"/>
      <c r="Q1868" s="5"/>
    </row>
    <row r="1869" spans="16:17" x14ac:dyDescent="0.2">
      <c r="P1869" s="5"/>
      <c r="Q1869" s="5"/>
    </row>
    <row r="1870" spans="16:17" x14ac:dyDescent="0.2">
      <c r="P1870" s="5"/>
      <c r="Q1870" s="5"/>
    </row>
    <row r="1871" spans="16:17" x14ac:dyDescent="0.2">
      <c r="P1871" s="5"/>
      <c r="Q1871" s="5"/>
    </row>
    <row r="1872" spans="16:17" x14ac:dyDescent="0.2">
      <c r="P1872" s="5"/>
      <c r="Q1872" s="5"/>
    </row>
    <row r="1873" spans="16:17" x14ac:dyDescent="0.2">
      <c r="P1873" s="5"/>
      <c r="Q1873" s="5"/>
    </row>
    <row r="1874" spans="16:17" x14ac:dyDescent="0.2">
      <c r="P1874" s="5"/>
      <c r="Q1874" s="5"/>
    </row>
    <row r="1875" spans="16:17" x14ac:dyDescent="0.2">
      <c r="P1875" s="5"/>
      <c r="Q1875" s="5"/>
    </row>
    <row r="1876" spans="16:17" x14ac:dyDescent="0.2">
      <c r="P1876" s="5"/>
      <c r="Q1876" s="5"/>
    </row>
    <row r="1877" spans="16:17" x14ac:dyDescent="0.2">
      <c r="P1877" s="5"/>
      <c r="Q1877" s="5"/>
    </row>
    <row r="1878" spans="16:17" x14ac:dyDescent="0.2">
      <c r="P1878" s="5"/>
      <c r="Q1878" s="5"/>
    </row>
    <row r="1879" spans="16:17" x14ac:dyDescent="0.2">
      <c r="P1879" s="5"/>
      <c r="Q1879" s="5"/>
    </row>
    <row r="1880" spans="16:17" x14ac:dyDescent="0.2">
      <c r="P1880" s="5"/>
      <c r="Q1880" s="5"/>
    </row>
    <row r="1881" spans="16:17" x14ac:dyDescent="0.2">
      <c r="P1881" s="5"/>
      <c r="Q1881" s="5"/>
    </row>
    <row r="1882" spans="16:17" x14ac:dyDescent="0.2">
      <c r="P1882" s="5"/>
      <c r="Q1882" s="5"/>
    </row>
    <row r="1883" spans="16:17" x14ac:dyDescent="0.2">
      <c r="P1883" s="5"/>
      <c r="Q1883" s="5"/>
    </row>
    <row r="1884" spans="16:17" x14ac:dyDescent="0.2">
      <c r="P1884" s="5"/>
      <c r="Q1884" s="5"/>
    </row>
    <row r="1885" spans="16:17" x14ac:dyDescent="0.2">
      <c r="P1885" s="5"/>
      <c r="Q1885" s="5"/>
    </row>
    <row r="1886" spans="16:17" x14ac:dyDescent="0.2">
      <c r="P1886" s="5"/>
      <c r="Q1886" s="5"/>
    </row>
    <row r="1887" spans="16:17" x14ac:dyDescent="0.2">
      <c r="P1887" s="5"/>
      <c r="Q1887" s="5"/>
    </row>
    <row r="1888" spans="16:17" x14ac:dyDescent="0.2">
      <c r="P1888" s="5"/>
      <c r="Q1888" s="5"/>
    </row>
    <row r="1889" spans="16:17" x14ac:dyDescent="0.2">
      <c r="P1889" s="5"/>
      <c r="Q1889" s="5"/>
    </row>
    <row r="1890" spans="16:17" x14ac:dyDescent="0.2">
      <c r="P1890" s="5"/>
      <c r="Q1890" s="5"/>
    </row>
    <row r="1891" spans="16:17" x14ac:dyDescent="0.2">
      <c r="P1891" s="5"/>
      <c r="Q1891" s="5"/>
    </row>
    <row r="1892" spans="16:17" x14ac:dyDescent="0.2">
      <c r="P1892" s="5"/>
      <c r="Q1892" s="5"/>
    </row>
    <row r="1893" spans="16:17" x14ac:dyDescent="0.2">
      <c r="P1893" s="5"/>
      <c r="Q1893" s="5"/>
    </row>
    <row r="1894" spans="16:17" x14ac:dyDescent="0.2">
      <c r="P1894" s="5"/>
      <c r="Q1894" s="5"/>
    </row>
    <row r="1895" spans="16:17" x14ac:dyDescent="0.2">
      <c r="P1895" s="5"/>
      <c r="Q1895" s="5"/>
    </row>
    <row r="1896" spans="16:17" x14ac:dyDescent="0.2">
      <c r="P1896" s="5"/>
      <c r="Q1896" s="5"/>
    </row>
    <row r="1897" spans="16:17" x14ac:dyDescent="0.2">
      <c r="P1897" s="5"/>
      <c r="Q1897" s="5"/>
    </row>
    <row r="1898" spans="16:17" x14ac:dyDescent="0.2">
      <c r="P1898" s="5"/>
      <c r="Q1898" s="5"/>
    </row>
    <row r="1899" spans="16:17" x14ac:dyDescent="0.2">
      <c r="P1899" s="5"/>
      <c r="Q1899" s="5"/>
    </row>
    <row r="1900" spans="16:17" x14ac:dyDescent="0.2">
      <c r="P1900" s="5"/>
      <c r="Q1900" s="5"/>
    </row>
    <row r="1901" spans="16:17" x14ac:dyDescent="0.2">
      <c r="P1901" s="5"/>
      <c r="Q1901" s="5"/>
    </row>
    <row r="1902" spans="16:17" x14ac:dyDescent="0.2">
      <c r="P1902" s="5"/>
      <c r="Q1902" s="5"/>
    </row>
    <row r="1903" spans="16:17" x14ac:dyDescent="0.2">
      <c r="P1903" s="5"/>
      <c r="Q1903" s="5"/>
    </row>
    <row r="1904" spans="16:17" x14ac:dyDescent="0.2">
      <c r="P1904" s="5"/>
      <c r="Q1904" s="5"/>
    </row>
    <row r="1905" spans="16:17" x14ac:dyDescent="0.2">
      <c r="P1905" s="5"/>
      <c r="Q1905" s="5"/>
    </row>
    <row r="1906" spans="16:17" x14ac:dyDescent="0.2">
      <c r="P1906" s="5"/>
      <c r="Q1906" s="5"/>
    </row>
    <row r="1907" spans="16:17" x14ac:dyDescent="0.2">
      <c r="P1907" s="5"/>
      <c r="Q1907" s="5"/>
    </row>
    <row r="1908" spans="16:17" x14ac:dyDescent="0.2">
      <c r="P1908" s="5"/>
      <c r="Q1908" s="5"/>
    </row>
    <row r="1909" spans="16:17" x14ac:dyDescent="0.2">
      <c r="P1909" s="5"/>
      <c r="Q1909" s="5"/>
    </row>
    <row r="1910" spans="16:17" x14ac:dyDescent="0.2">
      <c r="P1910" s="5"/>
      <c r="Q1910" s="5"/>
    </row>
    <row r="1911" spans="16:17" x14ac:dyDescent="0.2">
      <c r="P1911" s="5"/>
      <c r="Q1911" s="5"/>
    </row>
    <row r="1912" spans="16:17" x14ac:dyDescent="0.2">
      <c r="P1912" s="5"/>
      <c r="Q1912" s="5"/>
    </row>
    <row r="1913" spans="16:17" x14ac:dyDescent="0.2">
      <c r="P1913" s="5"/>
      <c r="Q1913" s="5"/>
    </row>
    <row r="1914" spans="16:17" x14ac:dyDescent="0.2">
      <c r="P1914" s="5"/>
      <c r="Q1914" s="5"/>
    </row>
    <row r="1915" spans="16:17" x14ac:dyDescent="0.2">
      <c r="P1915" s="5"/>
      <c r="Q1915" s="5"/>
    </row>
    <row r="1916" spans="16:17" x14ac:dyDescent="0.2">
      <c r="P1916" s="5"/>
      <c r="Q1916" s="5"/>
    </row>
    <row r="1917" spans="16:17" x14ac:dyDescent="0.2">
      <c r="P1917" s="5"/>
      <c r="Q1917" s="5"/>
    </row>
    <row r="1918" spans="16:17" x14ac:dyDescent="0.2">
      <c r="P1918" s="5"/>
      <c r="Q1918" s="5"/>
    </row>
    <row r="1919" spans="16:17" x14ac:dyDescent="0.2">
      <c r="P1919" s="5"/>
      <c r="Q1919" s="5"/>
    </row>
    <row r="1920" spans="16:17" x14ac:dyDescent="0.2">
      <c r="P1920" s="5"/>
      <c r="Q1920" s="5"/>
    </row>
    <row r="1921" spans="16:17" x14ac:dyDescent="0.2">
      <c r="P1921" s="5"/>
      <c r="Q1921" s="5"/>
    </row>
    <row r="1922" spans="16:17" x14ac:dyDescent="0.2">
      <c r="P1922" s="5"/>
      <c r="Q1922" s="5"/>
    </row>
    <row r="1923" spans="16:17" x14ac:dyDescent="0.2">
      <c r="P1923" s="5"/>
      <c r="Q1923" s="5"/>
    </row>
    <row r="1924" spans="16:17" x14ac:dyDescent="0.2">
      <c r="P1924" s="5"/>
      <c r="Q1924" s="5"/>
    </row>
    <row r="1925" spans="16:17" x14ac:dyDescent="0.2">
      <c r="P1925" s="5"/>
      <c r="Q1925" s="5"/>
    </row>
    <row r="1926" spans="16:17" x14ac:dyDescent="0.2">
      <c r="P1926" s="5"/>
      <c r="Q1926" s="5"/>
    </row>
    <row r="1927" spans="16:17" x14ac:dyDescent="0.2">
      <c r="P1927" s="5"/>
      <c r="Q1927" s="5"/>
    </row>
    <row r="1928" spans="16:17" x14ac:dyDescent="0.2">
      <c r="P1928" s="5"/>
      <c r="Q1928" s="5"/>
    </row>
    <row r="1929" spans="16:17" x14ac:dyDescent="0.2">
      <c r="P1929" s="5"/>
      <c r="Q1929" s="5"/>
    </row>
    <row r="1930" spans="16:17" x14ac:dyDescent="0.2">
      <c r="P1930" s="5"/>
      <c r="Q1930" s="5"/>
    </row>
    <row r="1931" spans="16:17" x14ac:dyDescent="0.2">
      <c r="P1931" s="5"/>
      <c r="Q1931" s="5"/>
    </row>
    <row r="1932" spans="16:17" x14ac:dyDescent="0.2">
      <c r="P1932" s="5"/>
      <c r="Q1932" s="5"/>
    </row>
    <row r="1933" spans="16:17" x14ac:dyDescent="0.2">
      <c r="P1933" s="5"/>
      <c r="Q1933" s="5"/>
    </row>
    <row r="1934" spans="16:17" x14ac:dyDescent="0.2">
      <c r="P1934" s="5"/>
      <c r="Q1934" s="5"/>
    </row>
    <row r="1935" spans="16:17" x14ac:dyDescent="0.2">
      <c r="P1935" s="5"/>
      <c r="Q1935" s="5"/>
    </row>
    <row r="1936" spans="16:17" x14ac:dyDescent="0.2">
      <c r="P1936" s="5"/>
      <c r="Q1936" s="5"/>
    </row>
    <row r="1937" spans="16:17" x14ac:dyDescent="0.2">
      <c r="P1937" s="5"/>
      <c r="Q1937" s="5"/>
    </row>
    <row r="1938" spans="16:17" x14ac:dyDescent="0.2">
      <c r="P1938" s="5"/>
      <c r="Q1938" s="5"/>
    </row>
    <row r="1939" spans="16:17" x14ac:dyDescent="0.2">
      <c r="P1939" s="5"/>
      <c r="Q1939" s="5"/>
    </row>
    <row r="1940" spans="16:17" x14ac:dyDescent="0.2">
      <c r="P1940" s="5"/>
      <c r="Q1940" s="5"/>
    </row>
    <row r="1941" spans="16:17" x14ac:dyDescent="0.2">
      <c r="P1941" s="5"/>
      <c r="Q1941" s="5"/>
    </row>
    <row r="1942" spans="16:17" x14ac:dyDescent="0.2">
      <c r="P1942" s="5"/>
      <c r="Q1942" s="5"/>
    </row>
    <row r="1943" spans="16:17" x14ac:dyDescent="0.2">
      <c r="P1943" s="5"/>
      <c r="Q1943" s="5"/>
    </row>
    <row r="1944" spans="16:17" x14ac:dyDescent="0.2">
      <c r="P1944" s="5"/>
      <c r="Q1944" s="5"/>
    </row>
    <row r="1945" spans="16:17" x14ac:dyDescent="0.2">
      <c r="P1945" s="5"/>
      <c r="Q1945" s="5"/>
    </row>
    <row r="1946" spans="16:17" x14ac:dyDescent="0.2">
      <c r="P1946" s="5"/>
      <c r="Q1946" s="5"/>
    </row>
    <row r="1947" spans="16:17" x14ac:dyDescent="0.2">
      <c r="P1947" s="5"/>
      <c r="Q1947" s="5"/>
    </row>
    <row r="1948" spans="16:17" x14ac:dyDescent="0.2">
      <c r="P1948" s="5"/>
      <c r="Q1948" s="5"/>
    </row>
    <row r="1949" spans="16:17" x14ac:dyDescent="0.2">
      <c r="P1949" s="5"/>
      <c r="Q1949" s="5"/>
    </row>
    <row r="1950" spans="16:17" x14ac:dyDescent="0.2">
      <c r="P1950" s="5"/>
      <c r="Q1950" s="5"/>
    </row>
    <row r="1951" spans="16:17" x14ac:dyDescent="0.2">
      <c r="P1951" s="5"/>
      <c r="Q1951" s="5"/>
    </row>
    <row r="1952" spans="16:17" x14ac:dyDescent="0.2">
      <c r="P1952" s="5"/>
      <c r="Q1952" s="5"/>
    </row>
    <row r="1953" spans="16:17" x14ac:dyDescent="0.2">
      <c r="P1953" s="5"/>
      <c r="Q1953" s="5"/>
    </row>
    <row r="1954" spans="16:17" x14ac:dyDescent="0.2">
      <c r="P1954" s="5"/>
      <c r="Q1954" s="5"/>
    </row>
    <row r="1955" spans="16:17" x14ac:dyDescent="0.2">
      <c r="P1955" s="5"/>
      <c r="Q1955" s="5"/>
    </row>
    <row r="1956" spans="16:17" x14ac:dyDescent="0.2">
      <c r="P1956" s="5"/>
      <c r="Q1956" s="5"/>
    </row>
    <row r="1957" spans="16:17" x14ac:dyDescent="0.2">
      <c r="P1957" s="5"/>
      <c r="Q1957" s="5"/>
    </row>
    <row r="1958" spans="16:17" x14ac:dyDescent="0.2">
      <c r="P1958" s="5"/>
      <c r="Q1958" s="5"/>
    </row>
    <row r="1959" spans="16:17" x14ac:dyDescent="0.2">
      <c r="P1959" s="5"/>
      <c r="Q1959" s="5"/>
    </row>
    <row r="1960" spans="16:17" x14ac:dyDescent="0.2">
      <c r="P1960" s="5"/>
      <c r="Q1960" s="5"/>
    </row>
    <row r="1961" spans="16:17" x14ac:dyDescent="0.2">
      <c r="P1961" s="5"/>
      <c r="Q1961" s="5"/>
    </row>
    <row r="1962" spans="16:17" x14ac:dyDescent="0.2">
      <c r="P1962" s="5"/>
      <c r="Q1962" s="5"/>
    </row>
    <row r="1963" spans="16:17" x14ac:dyDescent="0.2">
      <c r="P1963" s="5"/>
      <c r="Q1963" s="5"/>
    </row>
    <row r="1964" spans="16:17" x14ac:dyDescent="0.2">
      <c r="P1964" s="5"/>
      <c r="Q1964" s="5"/>
    </row>
    <row r="1965" spans="16:17" x14ac:dyDescent="0.2">
      <c r="P1965" s="5"/>
      <c r="Q1965" s="5"/>
    </row>
    <row r="1966" spans="16:17" x14ac:dyDescent="0.2">
      <c r="P1966" s="5"/>
      <c r="Q1966" s="5"/>
    </row>
    <row r="1967" spans="16:17" x14ac:dyDescent="0.2">
      <c r="P1967" s="5"/>
      <c r="Q1967" s="5"/>
    </row>
    <row r="1968" spans="16:17" x14ac:dyDescent="0.2">
      <c r="P1968" s="5"/>
      <c r="Q1968" s="5"/>
    </row>
    <row r="1969" spans="16:17" x14ac:dyDescent="0.2">
      <c r="P1969" s="5"/>
      <c r="Q1969" s="5"/>
    </row>
    <row r="1970" spans="16:17" x14ac:dyDescent="0.2">
      <c r="P1970" s="5"/>
      <c r="Q1970" s="5"/>
    </row>
    <row r="1971" spans="16:17" x14ac:dyDescent="0.2">
      <c r="P1971" s="5"/>
      <c r="Q1971" s="5"/>
    </row>
    <row r="1972" spans="16:17" x14ac:dyDescent="0.2">
      <c r="P1972" s="5"/>
      <c r="Q1972" s="5"/>
    </row>
    <row r="1973" spans="16:17" x14ac:dyDescent="0.2">
      <c r="P1973" s="5"/>
      <c r="Q1973" s="5"/>
    </row>
    <row r="1974" spans="16:17" x14ac:dyDescent="0.2">
      <c r="P1974" s="5"/>
      <c r="Q1974" s="5"/>
    </row>
    <row r="1975" spans="16:17" x14ac:dyDescent="0.2">
      <c r="P1975" s="5"/>
      <c r="Q1975" s="5"/>
    </row>
    <row r="1976" spans="16:17" x14ac:dyDescent="0.2">
      <c r="P1976" s="5"/>
      <c r="Q1976" s="5"/>
    </row>
    <row r="1977" spans="16:17" x14ac:dyDescent="0.2">
      <c r="P1977" s="5"/>
      <c r="Q1977" s="5"/>
    </row>
    <row r="1978" spans="16:17" x14ac:dyDescent="0.2">
      <c r="P1978" s="5"/>
      <c r="Q1978" s="5"/>
    </row>
    <row r="1979" spans="16:17" x14ac:dyDescent="0.2">
      <c r="P1979" s="5"/>
      <c r="Q1979" s="5"/>
    </row>
    <row r="1980" spans="16:17" x14ac:dyDescent="0.2">
      <c r="P1980" s="5"/>
      <c r="Q1980" s="5"/>
    </row>
    <row r="1981" spans="16:17" x14ac:dyDescent="0.2">
      <c r="P1981" s="5"/>
      <c r="Q1981" s="5"/>
    </row>
    <row r="1982" spans="16:17" x14ac:dyDescent="0.2">
      <c r="P1982" s="5"/>
      <c r="Q1982" s="5"/>
    </row>
    <row r="1983" spans="16:17" x14ac:dyDescent="0.2">
      <c r="P1983" s="5"/>
      <c r="Q1983" s="5"/>
    </row>
    <row r="1984" spans="16:17" x14ac:dyDescent="0.2">
      <c r="P1984" s="5"/>
      <c r="Q1984" s="5"/>
    </row>
    <row r="1985" spans="16:17" x14ac:dyDescent="0.2">
      <c r="P1985" s="5"/>
      <c r="Q1985" s="5"/>
    </row>
    <row r="1986" spans="16:17" x14ac:dyDescent="0.2">
      <c r="P1986" s="5"/>
      <c r="Q1986" s="5"/>
    </row>
    <row r="1987" spans="16:17" x14ac:dyDescent="0.2">
      <c r="P1987" s="5"/>
      <c r="Q1987" s="5"/>
    </row>
    <row r="1988" spans="16:17" x14ac:dyDescent="0.2">
      <c r="P1988" s="5"/>
      <c r="Q1988" s="5"/>
    </row>
    <row r="1989" spans="16:17" x14ac:dyDescent="0.2">
      <c r="P1989" s="5"/>
      <c r="Q1989" s="5"/>
    </row>
    <row r="1990" spans="16:17" x14ac:dyDescent="0.2">
      <c r="P1990" s="5"/>
      <c r="Q1990" s="5"/>
    </row>
    <row r="1991" spans="16:17" x14ac:dyDescent="0.2">
      <c r="P1991" s="5"/>
      <c r="Q1991" s="5"/>
    </row>
    <row r="1992" spans="16:17" x14ac:dyDescent="0.2">
      <c r="P1992" s="5"/>
      <c r="Q1992" s="5"/>
    </row>
    <row r="1993" spans="16:17" x14ac:dyDescent="0.2">
      <c r="P1993" s="5"/>
      <c r="Q1993" s="5"/>
    </row>
    <row r="1994" spans="16:17" x14ac:dyDescent="0.2">
      <c r="P1994" s="5"/>
      <c r="Q1994" s="5"/>
    </row>
    <row r="1995" spans="16:17" x14ac:dyDescent="0.2">
      <c r="P1995" s="5"/>
      <c r="Q1995" s="5"/>
    </row>
    <row r="1996" spans="16:17" x14ac:dyDescent="0.2">
      <c r="P1996" s="5"/>
      <c r="Q1996" s="5"/>
    </row>
    <row r="1997" spans="16:17" x14ac:dyDescent="0.2">
      <c r="P1997" s="5"/>
      <c r="Q1997" s="5"/>
    </row>
    <row r="1998" spans="16:17" x14ac:dyDescent="0.2">
      <c r="P1998" s="5"/>
      <c r="Q1998" s="5"/>
    </row>
    <row r="1999" spans="16:17" x14ac:dyDescent="0.2">
      <c r="P1999" s="5"/>
      <c r="Q1999" s="5"/>
    </row>
    <row r="2000" spans="16:17" x14ac:dyDescent="0.2">
      <c r="P2000" s="5"/>
      <c r="Q2000" s="5"/>
    </row>
    <row r="2001" spans="16:17" x14ac:dyDescent="0.2">
      <c r="P2001" s="5"/>
      <c r="Q2001" s="5"/>
    </row>
    <row r="2002" spans="16:17" x14ac:dyDescent="0.2">
      <c r="P2002" s="5"/>
      <c r="Q2002" s="5"/>
    </row>
    <row r="2003" spans="16:17" x14ac:dyDescent="0.2">
      <c r="P2003" s="5"/>
      <c r="Q2003" s="5"/>
    </row>
    <row r="2004" spans="16:17" x14ac:dyDescent="0.2">
      <c r="P2004" s="5"/>
      <c r="Q2004" s="5"/>
    </row>
    <row r="2005" spans="16:17" x14ac:dyDescent="0.2">
      <c r="P2005" s="5"/>
      <c r="Q2005" s="5"/>
    </row>
    <row r="2006" spans="16:17" x14ac:dyDescent="0.2">
      <c r="P2006" s="5"/>
      <c r="Q2006" s="5"/>
    </row>
    <row r="2007" spans="16:17" x14ac:dyDescent="0.2">
      <c r="P2007" s="5"/>
      <c r="Q2007" s="5"/>
    </row>
    <row r="2008" spans="16:17" x14ac:dyDescent="0.2">
      <c r="P2008" s="5"/>
      <c r="Q2008" s="5"/>
    </row>
    <row r="2009" spans="16:17" x14ac:dyDescent="0.2">
      <c r="P2009" s="5"/>
      <c r="Q2009" s="5"/>
    </row>
    <row r="2010" spans="16:17" x14ac:dyDescent="0.2">
      <c r="P2010" s="5"/>
      <c r="Q2010" s="5"/>
    </row>
    <row r="2011" spans="16:17" x14ac:dyDescent="0.2">
      <c r="P2011" s="5"/>
      <c r="Q2011" s="5"/>
    </row>
    <row r="2012" spans="16:17" x14ac:dyDescent="0.2">
      <c r="P2012" s="5"/>
      <c r="Q2012" s="5"/>
    </row>
    <row r="2013" spans="16:17" x14ac:dyDescent="0.2">
      <c r="P2013" s="5"/>
      <c r="Q2013" s="5"/>
    </row>
    <row r="2014" spans="16:17" x14ac:dyDescent="0.2">
      <c r="P2014" s="5"/>
      <c r="Q2014" s="5"/>
    </row>
    <row r="2015" spans="16:17" x14ac:dyDescent="0.2">
      <c r="P2015" s="5"/>
      <c r="Q2015" s="5"/>
    </row>
    <row r="2016" spans="16:17" x14ac:dyDescent="0.2">
      <c r="P2016" s="5"/>
      <c r="Q2016" s="5"/>
    </row>
    <row r="2017" spans="16:17" x14ac:dyDescent="0.2">
      <c r="P2017" s="5"/>
      <c r="Q2017" s="5"/>
    </row>
    <row r="2018" spans="16:17" x14ac:dyDescent="0.2">
      <c r="P2018" s="5"/>
      <c r="Q2018" s="5"/>
    </row>
    <row r="2019" spans="16:17" x14ac:dyDescent="0.2">
      <c r="P2019" s="5"/>
      <c r="Q2019" s="5"/>
    </row>
    <row r="2020" spans="16:17" x14ac:dyDescent="0.2">
      <c r="P2020" s="5"/>
      <c r="Q2020" s="5"/>
    </row>
    <row r="2021" spans="16:17" x14ac:dyDescent="0.2">
      <c r="P2021" s="5"/>
      <c r="Q2021" s="5"/>
    </row>
    <row r="2022" spans="16:17" x14ac:dyDescent="0.2">
      <c r="P2022" s="5"/>
      <c r="Q2022" s="5"/>
    </row>
    <row r="2023" spans="16:17" x14ac:dyDescent="0.2">
      <c r="P2023" s="5"/>
      <c r="Q2023" s="5"/>
    </row>
    <row r="2024" spans="16:17" x14ac:dyDescent="0.2">
      <c r="P2024" s="5"/>
      <c r="Q2024" s="5"/>
    </row>
    <row r="2025" spans="16:17" x14ac:dyDescent="0.2">
      <c r="P2025" s="5"/>
      <c r="Q2025" s="5"/>
    </row>
    <row r="2026" spans="16:17" x14ac:dyDescent="0.2">
      <c r="P2026" s="5"/>
      <c r="Q2026" s="5"/>
    </row>
    <row r="2027" spans="16:17" x14ac:dyDescent="0.2">
      <c r="P2027" s="5"/>
      <c r="Q2027" s="5"/>
    </row>
    <row r="2028" spans="16:17" x14ac:dyDescent="0.2">
      <c r="P2028" s="5"/>
      <c r="Q2028" s="5"/>
    </row>
    <row r="2029" spans="16:17" x14ac:dyDescent="0.2">
      <c r="P2029" s="5"/>
      <c r="Q2029" s="5"/>
    </row>
    <row r="2030" spans="16:17" x14ac:dyDescent="0.2">
      <c r="P2030" s="5"/>
      <c r="Q2030" s="5"/>
    </row>
    <row r="2031" spans="16:17" x14ac:dyDescent="0.2">
      <c r="P2031" s="5"/>
      <c r="Q2031" s="5"/>
    </row>
    <row r="2032" spans="16:17" x14ac:dyDescent="0.2">
      <c r="P2032" s="5"/>
      <c r="Q2032" s="5"/>
    </row>
    <row r="2033" spans="16:17" x14ac:dyDescent="0.2">
      <c r="P2033" s="5"/>
      <c r="Q2033" s="5"/>
    </row>
    <row r="2034" spans="16:17" x14ac:dyDescent="0.2">
      <c r="P2034" s="5"/>
      <c r="Q2034" s="5"/>
    </row>
    <row r="2035" spans="16:17" x14ac:dyDescent="0.2">
      <c r="P2035" s="5"/>
      <c r="Q2035" s="5"/>
    </row>
    <row r="2036" spans="16:17" x14ac:dyDescent="0.2">
      <c r="P2036" s="5"/>
      <c r="Q2036" s="5"/>
    </row>
    <row r="2037" spans="16:17" x14ac:dyDescent="0.2">
      <c r="P2037" s="5"/>
      <c r="Q2037" s="5"/>
    </row>
    <row r="2038" spans="16:17" x14ac:dyDescent="0.2">
      <c r="P2038" s="5"/>
      <c r="Q2038" s="5"/>
    </row>
    <row r="2039" spans="16:17" x14ac:dyDescent="0.2">
      <c r="P2039" s="5"/>
      <c r="Q2039" s="5"/>
    </row>
    <row r="2040" spans="16:17" x14ac:dyDescent="0.2">
      <c r="P2040" s="5"/>
      <c r="Q2040" s="5"/>
    </row>
    <row r="2041" spans="16:17" x14ac:dyDescent="0.2">
      <c r="P2041" s="5"/>
      <c r="Q2041" s="5"/>
    </row>
    <row r="2042" spans="16:17" x14ac:dyDescent="0.2">
      <c r="P2042" s="5"/>
      <c r="Q2042" s="5"/>
    </row>
    <row r="2043" spans="16:17" x14ac:dyDescent="0.2">
      <c r="P2043" s="5"/>
      <c r="Q2043" s="5"/>
    </row>
    <row r="2044" spans="16:17" x14ac:dyDescent="0.2">
      <c r="P2044" s="5"/>
      <c r="Q2044" s="5"/>
    </row>
    <row r="2045" spans="16:17" x14ac:dyDescent="0.2">
      <c r="P2045" s="5"/>
      <c r="Q2045" s="5"/>
    </row>
    <row r="2046" spans="16:17" x14ac:dyDescent="0.2">
      <c r="P2046" s="5"/>
      <c r="Q2046" s="5"/>
    </row>
    <row r="2047" spans="16:17" x14ac:dyDescent="0.2">
      <c r="P2047" s="5"/>
      <c r="Q2047" s="5"/>
    </row>
    <row r="2048" spans="16:17" x14ac:dyDescent="0.2">
      <c r="P2048" s="5"/>
      <c r="Q2048" s="5"/>
    </row>
    <row r="2049" spans="16:17" x14ac:dyDescent="0.2">
      <c r="P2049" s="5"/>
      <c r="Q2049" s="5"/>
    </row>
    <row r="2050" spans="16:17" x14ac:dyDescent="0.2">
      <c r="P2050" s="5"/>
      <c r="Q2050" s="5"/>
    </row>
    <row r="2051" spans="16:17" x14ac:dyDescent="0.2">
      <c r="P2051" s="5"/>
      <c r="Q2051" s="5"/>
    </row>
    <row r="2052" spans="16:17" x14ac:dyDescent="0.2">
      <c r="P2052" s="5"/>
      <c r="Q2052" s="5"/>
    </row>
    <row r="2053" spans="16:17" x14ac:dyDescent="0.2">
      <c r="P2053" s="5"/>
      <c r="Q2053" s="5"/>
    </row>
    <row r="2054" spans="16:17" x14ac:dyDescent="0.2">
      <c r="P2054" s="5"/>
      <c r="Q2054" s="5"/>
    </row>
    <row r="2055" spans="16:17" x14ac:dyDescent="0.2">
      <c r="P2055" s="5"/>
      <c r="Q2055" s="5"/>
    </row>
    <row r="2056" spans="16:17" x14ac:dyDescent="0.2">
      <c r="P2056" s="5"/>
      <c r="Q2056" s="5"/>
    </row>
    <row r="2057" spans="16:17" x14ac:dyDescent="0.2">
      <c r="P2057" s="5"/>
      <c r="Q2057" s="5"/>
    </row>
    <row r="2058" spans="16:17" x14ac:dyDescent="0.2">
      <c r="P2058" s="5"/>
      <c r="Q2058" s="5"/>
    </row>
    <row r="2059" spans="16:17" x14ac:dyDescent="0.2">
      <c r="P2059" s="5"/>
      <c r="Q2059" s="5"/>
    </row>
    <row r="2060" spans="16:17" x14ac:dyDescent="0.2">
      <c r="P2060" s="5"/>
      <c r="Q2060" s="5"/>
    </row>
    <row r="2061" spans="16:17" x14ac:dyDescent="0.2">
      <c r="P2061" s="5"/>
      <c r="Q2061" s="5"/>
    </row>
    <row r="2062" spans="16:17" x14ac:dyDescent="0.2">
      <c r="P2062" s="5"/>
      <c r="Q2062" s="5"/>
    </row>
    <row r="2063" spans="16:17" x14ac:dyDescent="0.2">
      <c r="P2063" s="5"/>
      <c r="Q2063" s="5"/>
    </row>
    <row r="2064" spans="16:17" x14ac:dyDescent="0.2">
      <c r="P2064" s="5"/>
      <c r="Q2064" s="5"/>
    </row>
    <row r="2065" spans="16:17" x14ac:dyDescent="0.2">
      <c r="P2065" s="5"/>
      <c r="Q2065" s="5"/>
    </row>
    <row r="2066" spans="16:17" x14ac:dyDescent="0.2">
      <c r="P2066" s="5"/>
      <c r="Q2066" s="5"/>
    </row>
    <row r="2067" spans="16:17" x14ac:dyDescent="0.2">
      <c r="P2067" s="5"/>
      <c r="Q2067" s="5"/>
    </row>
    <row r="2068" spans="16:17" x14ac:dyDescent="0.2">
      <c r="P2068" s="5"/>
      <c r="Q2068" s="5"/>
    </row>
    <row r="2069" spans="16:17" x14ac:dyDescent="0.2">
      <c r="P2069" s="5"/>
      <c r="Q2069" s="5"/>
    </row>
    <row r="2070" spans="16:17" x14ac:dyDescent="0.2">
      <c r="P2070" s="5"/>
      <c r="Q2070" s="5"/>
    </row>
    <row r="2071" spans="16:17" x14ac:dyDescent="0.2">
      <c r="P2071" s="5"/>
      <c r="Q2071" s="5"/>
    </row>
    <row r="2072" spans="16:17" x14ac:dyDescent="0.2">
      <c r="P2072" s="5"/>
      <c r="Q2072" s="5"/>
    </row>
    <row r="2073" spans="16:17" x14ac:dyDescent="0.2">
      <c r="P2073" s="5"/>
      <c r="Q2073" s="5"/>
    </row>
    <row r="2074" spans="16:17" x14ac:dyDescent="0.2">
      <c r="P2074" s="5"/>
      <c r="Q2074" s="5"/>
    </row>
    <row r="2075" spans="16:17" x14ac:dyDescent="0.2">
      <c r="P2075" s="5"/>
      <c r="Q2075" s="5"/>
    </row>
    <row r="2076" spans="16:17" x14ac:dyDescent="0.2">
      <c r="P2076" s="5"/>
      <c r="Q2076" s="5"/>
    </row>
    <row r="2077" spans="16:17" x14ac:dyDescent="0.2">
      <c r="P2077" s="5"/>
      <c r="Q2077" s="5"/>
    </row>
    <row r="2078" spans="16:17" x14ac:dyDescent="0.2">
      <c r="P2078" s="5"/>
      <c r="Q2078" s="5"/>
    </row>
    <row r="2079" spans="16:17" x14ac:dyDescent="0.2">
      <c r="P2079" s="5"/>
      <c r="Q2079" s="5"/>
    </row>
    <row r="2080" spans="16:17" x14ac:dyDescent="0.2">
      <c r="P2080" s="5"/>
      <c r="Q2080" s="5"/>
    </row>
    <row r="2081" spans="16:17" x14ac:dyDescent="0.2">
      <c r="P2081" s="5"/>
      <c r="Q2081" s="5"/>
    </row>
    <row r="2082" spans="16:17" x14ac:dyDescent="0.2">
      <c r="P2082" s="5"/>
      <c r="Q2082" s="5"/>
    </row>
    <row r="2083" spans="16:17" x14ac:dyDescent="0.2">
      <c r="P2083" s="5"/>
      <c r="Q2083" s="5"/>
    </row>
    <row r="2084" spans="16:17" x14ac:dyDescent="0.2">
      <c r="P2084" s="5"/>
      <c r="Q2084" s="5"/>
    </row>
    <row r="2085" spans="16:17" x14ac:dyDescent="0.2">
      <c r="P2085" s="5"/>
      <c r="Q2085" s="5"/>
    </row>
    <row r="2086" spans="16:17" x14ac:dyDescent="0.2">
      <c r="P2086" s="5"/>
      <c r="Q2086" s="5"/>
    </row>
    <row r="2087" spans="16:17" x14ac:dyDescent="0.2">
      <c r="P2087" s="5"/>
      <c r="Q2087" s="5"/>
    </row>
    <row r="2088" spans="16:17" x14ac:dyDescent="0.2">
      <c r="P2088" s="5"/>
      <c r="Q2088" s="5"/>
    </row>
    <row r="2089" spans="16:17" x14ac:dyDescent="0.2">
      <c r="P2089" s="5"/>
      <c r="Q2089" s="5"/>
    </row>
    <row r="2090" spans="16:17" x14ac:dyDescent="0.2">
      <c r="P2090" s="5"/>
      <c r="Q2090" s="5"/>
    </row>
    <row r="2091" spans="16:17" x14ac:dyDescent="0.2">
      <c r="P2091" s="5"/>
      <c r="Q2091" s="5"/>
    </row>
    <row r="2092" spans="16:17" x14ac:dyDescent="0.2">
      <c r="P2092" s="5"/>
      <c r="Q2092" s="5"/>
    </row>
    <row r="2093" spans="16:17" x14ac:dyDescent="0.2">
      <c r="P2093" s="5"/>
      <c r="Q2093" s="5"/>
    </row>
    <row r="2094" spans="16:17" x14ac:dyDescent="0.2">
      <c r="P2094" s="5"/>
      <c r="Q2094" s="5"/>
    </row>
    <row r="2095" spans="16:17" x14ac:dyDescent="0.2">
      <c r="P2095" s="5"/>
      <c r="Q2095" s="5"/>
    </row>
    <row r="2096" spans="16:17" x14ac:dyDescent="0.2">
      <c r="P2096" s="5"/>
      <c r="Q2096" s="5"/>
    </row>
    <row r="2097" spans="16:17" x14ac:dyDescent="0.2">
      <c r="P2097" s="5"/>
      <c r="Q2097" s="5"/>
    </row>
    <row r="2098" spans="16:17" x14ac:dyDescent="0.2">
      <c r="P2098" s="5"/>
      <c r="Q2098" s="5"/>
    </row>
    <row r="2099" spans="16:17" x14ac:dyDescent="0.2">
      <c r="P2099" s="5"/>
      <c r="Q2099" s="5"/>
    </row>
    <row r="2100" spans="16:17" x14ac:dyDescent="0.2">
      <c r="P2100" s="5"/>
      <c r="Q2100" s="5"/>
    </row>
    <row r="2101" spans="16:17" x14ac:dyDescent="0.2">
      <c r="P2101" s="5"/>
      <c r="Q2101" s="5"/>
    </row>
    <row r="2102" spans="16:17" x14ac:dyDescent="0.2">
      <c r="P2102" s="5"/>
      <c r="Q2102" s="5"/>
    </row>
    <row r="2103" spans="16:17" x14ac:dyDescent="0.2">
      <c r="P2103" s="5"/>
      <c r="Q2103" s="5"/>
    </row>
    <row r="2104" spans="16:17" x14ac:dyDescent="0.2">
      <c r="P2104" s="5"/>
      <c r="Q2104" s="5"/>
    </row>
    <row r="2105" spans="16:17" x14ac:dyDescent="0.2">
      <c r="P2105" s="5"/>
      <c r="Q2105" s="5"/>
    </row>
    <row r="2106" spans="16:17" x14ac:dyDescent="0.2">
      <c r="P2106" s="5"/>
      <c r="Q2106" s="5"/>
    </row>
    <row r="2107" spans="16:17" x14ac:dyDescent="0.2">
      <c r="P2107" s="5"/>
      <c r="Q2107" s="5"/>
    </row>
    <row r="2108" spans="16:17" x14ac:dyDescent="0.2">
      <c r="P2108" s="5"/>
      <c r="Q2108" s="5"/>
    </row>
    <row r="2109" spans="16:17" x14ac:dyDescent="0.2">
      <c r="P2109" s="5"/>
      <c r="Q2109" s="5"/>
    </row>
    <row r="2110" spans="16:17" x14ac:dyDescent="0.2">
      <c r="P2110" s="5"/>
      <c r="Q2110" s="5"/>
    </row>
    <row r="2111" spans="16:17" x14ac:dyDescent="0.2">
      <c r="P2111" s="5"/>
      <c r="Q2111" s="5"/>
    </row>
    <row r="2112" spans="16:17" x14ac:dyDescent="0.2">
      <c r="P2112" s="5"/>
      <c r="Q2112" s="5"/>
    </row>
    <row r="2113" spans="16:17" x14ac:dyDescent="0.2">
      <c r="P2113" s="5"/>
      <c r="Q2113" s="5"/>
    </row>
    <row r="2114" spans="16:17" x14ac:dyDescent="0.2">
      <c r="P2114" s="5"/>
      <c r="Q2114" s="5"/>
    </row>
    <row r="2115" spans="16:17" x14ac:dyDescent="0.2">
      <c r="P2115" s="5"/>
      <c r="Q2115" s="5"/>
    </row>
    <row r="2116" spans="16:17" x14ac:dyDescent="0.2">
      <c r="P2116" s="5"/>
      <c r="Q2116" s="5"/>
    </row>
    <row r="2117" spans="16:17" x14ac:dyDescent="0.2">
      <c r="P2117" s="5"/>
      <c r="Q2117" s="5"/>
    </row>
    <row r="2118" spans="16:17" x14ac:dyDescent="0.2">
      <c r="P2118" s="5"/>
      <c r="Q2118" s="5"/>
    </row>
    <row r="2119" spans="16:17" x14ac:dyDescent="0.2">
      <c r="P2119" s="5"/>
      <c r="Q2119" s="5"/>
    </row>
    <row r="2120" spans="16:17" x14ac:dyDescent="0.2">
      <c r="P2120" s="5"/>
      <c r="Q2120" s="5"/>
    </row>
    <row r="2121" spans="16:17" x14ac:dyDescent="0.2">
      <c r="P2121" s="5"/>
      <c r="Q2121" s="5"/>
    </row>
    <row r="2122" spans="16:17" x14ac:dyDescent="0.2">
      <c r="P2122" s="5"/>
      <c r="Q2122" s="5"/>
    </row>
    <row r="2123" spans="16:17" x14ac:dyDescent="0.2">
      <c r="P2123" s="5"/>
      <c r="Q2123" s="5"/>
    </row>
    <row r="2124" spans="16:17" x14ac:dyDescent="0.2">
      <c r="P2124" s="5"/>
      <c r="Q2124" s="5"/>
    </row>
    <row r="2125" spans="16:17" x14ac:dyDescent="0.2">
      <c r="P2125" s="5"/>
      <c r="Q2125" s="5"/>
    </row>
    <row r="2126" spans="16:17" x14ac:dyDescent="0.2">
      <c r="P2126" s="5"/>
      <c r="Q2126" s="5"/>
    </row>
    <row r="2127" spans="16:17" x14ac:dyDescent="0.2">
      <c r="P2127" s="5"/>
      <c r="Q2127" s="5"/>
    </row>
    <row r="2128" spans="16:17" x14ac:dyDescent="0.2">
      <c r="P2128" s="5"/>
      <c r="Q2128" s="5"/>
    </row>
    <row r="2129" spans="16:17" x14ac:dyDescent="0.2">
      <c r="P2129" s="5"/>
      <c r="Q2129" s="5"/>
    </row>
    <row r="2130" spans="16:17" x14ac:dyDescent="0.2">
      <c r="P2130" s="5"/>
      <c r="Q2130" s="5"/>
    </row>
    <row r="2131" spans="16:17" x14ac:dyDescent="0.2">
      <c r="P2131" s="5"/>
      <c r="Q2131" s="5"/>
    </row>
    <row r="2132" spans="16:17" x14ac:dyDescent="0.2">
      <c r="P2132" s="5"/>
      <c r="Q2132" s="5"/>
    </row>
    <row r="2133" spans="16:17" x14ac:dyDescent="0.2">
      <c r="P2133" s="5"/>
      <c r="Q2133" s="5"/>
    </row>
    <row r="2134" spans="16:17" x14ac:dyDescent="0.2">
      <c r="P2134" s="5"/>
      <c r="Q2134" s="5"/>
    </row>
    <row r="2135" spans="16:17" x14ac:dyDescent="0.2">
      <c r="P2135" s="5"/>
      <c r="Q2135" s="5"/>
    </row>
    <row r="2136" spans="16:17" x14ac:dyDescent="0.2">
      <c r="P2136" s="5"/>
      <c r="Q2136" s="5"/>
    </row>
    <row r="2137" spans="16:17" x14ac:dyDescent="0.2">
      <c r="P2137" s="5"/>
      <c r="Q2137" s="5"/>
    </row>
    <row r="2138" spans="16:17" x14ac:dyDescent="0.2">
      <c r="P2138" s="5"/>
      <c r="Q2138" s="5"/>
    </row>
    <row r="2139" spans="16:17" x14ac:dyDescent="0.2">
      <c r="P2139" s="5"/>
      <c r="Q2139" s="5"/>
    </row>
    <row r="2140" spans="16:17" x14ac:dyDescent="0.2">
      <c r="P2140" s="5"/>
      <c r="Q2140" s="5"/>
    </row>
    <row r="2141" spans="16:17" x14ac:dyDescent="0.2">
      <c r="P2141" s="5"/>
      <c r="Q2141" s="5"/>
    </row>
    <row r="2142" spans="16:17" x14ac:dyDescent="0.2">
      <c r="P2142" s="5"/>
      <c r="Q2142" s="5"/>
    </row>
    <row r="2143" spans="16:17" x14ac:dyDescent="0.2">
      <c r="P2143" s="5"/>
      <c r="Q2143" s="5"/>
    </row>
    <row r="2144" spans="16:17" x14ac:dyDescent="0.2">
      <c r="P2144" s="5"/>
      <c r="Q2144" s="5"/>
    </row>
    <row r="2145" spans="16:17" x14ac:dyDescent="0.2">
      <c r="P2145" s="5"/>
      <c r="Q2145" s="5"/>
    </row>
    <row r="2146" spans="16:17" x14ac:dyDescent="0.2">
      <c r="P2146" s="5"/>
      <c r="Q2146" s="5"/>
    </row>
    <row r="2147" spans="16:17" x14ac:dyDescent="0.2">
      <c r="P2147" s="5"/>
      <c r="Q2147" s="5"/>
    </row>
    <row r="2148" spans="16:17" x14ac:dyDescent="0.2">
      <c r="P2148" s="5"/>
      <c r="Q2148" s="5"/>
    </row>
    <row r="2149" spans="16:17" x14ac:dyDescent="0.2">
      <c r="P2149" s="5"/>
      <c r="Q2149" s="5"/>
    </row>
    <row r="2150" spans="16:17" x14ac:dyDescent="0.2">
      <c r="P2150" s="5"/>
      <c r="Q2150" s="5"/>
    </row>
    <row r="2151" spans="16:17" x14ac:dyDescent="0.2">
      <c r="P2151" s="5"/>
      <c r="Q2151" s="5"/>
    </row>
    <row r="2152" spans="16:17" x14ac:dyDescent="0.2">
      <c r="P2152" s="5"/>
      <c r="Q2152" s="5"/>
    </row>
    <row r="2153" spans="16:17" x14ac:dyDescent="0.2">
      <c r="P2153" s="5"/>
      <c r="Q2153" s="5"/>
    </row>
    <row r="2154" spans="16:17" x14ac:dyDescent="0.2">
      <c r="P2154" s="5"/>
      <c r="Q2154" s="5"/>
    </row>
    <row r="2155" spans="16:17" x14ac:dyDescent="0.2">
      <c r="P2155" s="5"/>
      <c r="Q2155" s="5"/>
    </row>
    <row r="2156" spans="16:17" x14ac:dyDescent="0.2">
      <c r="P2156" s="5"/>
      <c r="Q2156" s="5"/>
    </row>
    <row r="2157" spans="16:17" x14ac:dyDescent="0.2">
      <c r="P2157" s="5"/>
      <c r="Q2157" s="5"/>
    </row>
    <row r="2158" spans="16:17" x14ac:dyDescent="0.2">
      <c r="P2158" s="5"/>
      <c r="Q2158" s="5"/>
    </row>
    <row r="2159" spans="16:17" x14ac:dyDescent="0.2">
      <c r="P2159" s="5"/>
      <c r="Q2159" s="5"/>
    </row>
    <row r="2160" spans="16:17" x14ac:dyDescent="0.2">
      <c r="P2160" s="5"/>
      <c r="Q2160" s="5"/>
    </row>
    <row r="2161" spans="16:17" x14ac:dyDescent="0.2">
      <c r="P2161" s="5"/>
      <c r="Q2161" s="5"/>
    </row>
    <row r="2162" spans="16:17" x14ac:dyDescent="0.2">
      <c r="P2162" s="5"/>
      <c r="Q2162" s="5"/>
    </row>
    <row r="2163" spans="16:17" x14ac:dyDescent="0.2">
      <c r="P2163" s="5"/>
      <c r="Q2163" s="5"/>
    </row>
    <row r="2164" spans="16:17" x14ac:dyDescent="0.2">
      <c r="P2164" s="5"/>
      <c r="Q2164" s="5"/>
    </row>
    <row r="2165" spans="16:17" x14ac:dyDescent="0.2">
      <c r="P2165" s="5"/>
      <c r="Q2165" s="5"/>
    </row>
    <row r="2166" spans="16:17" x14ac:dyDescent="0.2">
      <c r="P2166" s="5"/>
      <c r="Q2166" s="5"/>
    </row>
    <row r="2167" spans="16:17" x14ac:dyDescent="0.2">
      <c r="P2167" s="5"/>
      <c r="Q2167" s="5"/>
    </row>
    <row r="2168" spans="16:17" x14ac:dyDescent="0.2">
      <c r="P2168" s="5"/>
      <c r="Q2168" s="5"/>
    </row>
    <row r="2169" spans="16:17" x14ac:dyDescent="0.2">
      <c r="P2169" s="5"/>
      <c r="Q2169" s="5"/>
    </row>
    <row r="2170" spans="16:17" x14ac:dyDescent="0.2">
      <c r="P2170" s="5"/>
      <c r="Q2170" s="5"/>
    </row>
    <row r="2171" spans="16:17" x14ac:dyDescent="0.2">
      <c r="P2171" s="5"/>
      <c r="Q2171" s="5"/>
    </row>
    <row r="2172" spans="16:17" x14ac:dyDescent="0.2">
      <c r="P2172" s="5"/>
      <c r="Q2172" s="5"/>
    </row>
    <row r="2173" spans="16:17" x14ac:dyDescent="0.2">
      <c r="P2173" s="5"/>
      <c r="Q2173" s="5"/>
    </row>
    <row r="2174" spans="16:17" x14ac:dyDescent="0.2">
      <c r="P2174" s="5"/>
      <c r="Q2174" s="5"/>
    </row>
    <row r="2175" spans="16:17" x14ac:dyDescent="0.2">
      <c r="P2175" s="5"/>
      <c r="Q2175" s="5"/>
    </row>
    <row r="2176" spans="16:17" x14ac:dyDescent="0.2">
      <c r="P2176" s="5"/>
      <c r="Q2176" s="5"/>
    </row>
    <row r="2177" spans="16:17" x14ac:dyDescent="0.2">
      <c r="P2177" s="5"/>
      <c r="Q2177" s="5"/>
    </row>
    <row r="2178" spans="16:17" x14ac:dyDescent="0.2">
      <c r="P2178" s="5"/>
      <c r="Q2178" s="5"/>
    </row>
    <row r="2179" spans="16:17" x14ac:dyDescent="0.2">
      <c r="P2179" s="5"/>
      <c r="Q2179" s="5"/>
    </row>
    <row r="2180" spans="16:17" x14ac:dyDescent="0.2">
      <c r="P2180" s="5"/>
      <c r="Q2180" s="5"/>
    </row>
    <row r="2181" spans="16:17" x14ac:dyDescent="0.2">
      <c r="P2181" s="5"/>
      <c r="Q2181" s="5"/>
    </row>
    <row r="2182" spans="16:17" x14ac:dyDescent="0.2">
      <c r="P2182" s="5"/>
      <c r="Q2182" s="5"/>
    </row>
    <row r="2183" spans="16:17" x14ac:dyDescent="0.2">
      <c r="P2183" s="5"/>
      <c r="Q2183" s="5"/>
    </row>
    <row r="2184" spans="16:17" x14ac:dyDescent="0.2">
      <c r="P2184" s="5"/>
      <c r="Q2184" s="5"/>
    </row>
    <row r="2185" spans="16:17" x14ac:dyDescent="0.2">
      <c r="P2185" s="5"/>
      <c r="Q2185" s="5"/>
    </row>
    <row r="2186" spans="16:17" x14ac:dyDescent="0.2">
      <c r="P2186" s="5"/>
      <c r="Q2186" s="5"/>
    </row>
    <row r="2187" spans="16:17" x14ac:dyDescent="0.2">
      <c r="P2187" s="5"/>
      <c r="Q2187" s="5"/>
    </row>
    <row r="2188" spans="16:17" x14ac:dyDescent="0.2">
      <c r="P2188" s="5"/>
      <c r="Q2188" s="5"/>
    </row>
    <row r="2189" spans="16:17" x14ac:dyDescent="0.2">
      <c r="P2189" s="5"/>
      <c r="Q2189" s="5"/>
    </row>
    <row r="2190" spans="16:17" x14ac:dyDescent="0.2">
      <c r="P2190" s="5"/>
      <c r="Q2190" s="5"/>
    </row>
    <row r="2191" spans="16:17" x14ac:dyDescent="0.2">
      <c r="P2191" s="5"/>
      <c r="Q2191" s="5"/>
    </row>
    <row r="2192" spans="16:17" x14ac:dyDescent="0.2">
      <c r="P2192" s="5"/>
      <c r="Q2192" s="5"/>
    </row>
    <row r="2193" spans="16:17" x14ac:dyDescent="0.2">
      <c r="P2193" s="5"/>
      <c r="Q2193" s="5"/>
    </row>
    <row r="2194" spans="16:17" x14ac:dyDescent="0.2">
      <c r="P2194" s="5"/>
      <c r="Q2194" s="5"/>
    </row>
    <row r="2195" spans="16:17" x14ac:dyDescent="0.2">
      <c r="P2195" s="5"/>
      <c r="Q2195" s="5"/>
    </row>
    <row r="2196" spans="16:17" x14ac:dyDescent="0.2">
      <c r="P2196" s="5"/>
      <c r="Q2196" s="5"/>
    </row>
    <row r="2197" spans="16:17" x14ac:dyDescent="0.2">
      <c r="P2197" s="5"/>
      <c r="Q2197" s="5"/>
    </row>
    <row r="2198" spans="16:17" x14ac:dyDescent="0.2">
      <c r="P2198" s="5"/>
      <c r="Q2198" s="5"/>
    </row>
    <row r="2199" spans="16:17" x14ac:dyDescent="0.2">
      <c r="P2199" s="5"/>
      <c r="Q2199" s="5"/>
    </row>
    <row r="2200" spans="16:17" x14ac:dyDescent="0.2">
      <c r="P2200" s="5"/>
      <c r="Q2200" s="5"/>
    </row>
    <row r="2201" spans="16:17" x14ac:dyDescent="0.2">
      <c r="P2201" s="5"/>
      <c r="Q2201" s="5"/>
    </row>
    <row r="2202" spans="16:17" x14ac:dyDescent="0.2">
      <c r="P2202" s="5"/>
      <c r="Q2202" s="5"/>
    </row>
    <row r="2203" spans="16:17" x14ac:dyDescent="0.2">
      <c r="P2203" s="5"/>
      <c r="Q2203" s="5"/>
    </row>
    <row r="2204" spans="16:17" x14ac:dyDescent="0.2">
      <c r="P2204" s="5"/>
      <c r="Q2204" s="5"/>
    </row>
    <row r="2205" spans="16:17" x14ac:dyDescent="0.2">
      <c r="P2205" s="5"/>
      <c r="Q2205" s="5"/>
    </row>
    <row r="2206" spans="16:17" x14ac:dyDescent="0.2">
      <c r="P2206" s="5"/>
      <c r="Q2206" s="5"/>
    </row>
    <row r="2207" spans="16:17" x14ac:dyDescent="0.2">
      <c r="P2207" s="5"/>
      <c r="Q2207" s="5"/>
    </row>
    <row r="2208" spans="16:17" x14ac:dyDescent="0.2">
      <c r="P2208" s="5"/>
      <c r="Q2208" s="5"/>
    </row>
    <row r="2209" spans="16:17" x14ac:dyDescent="0.2">
      <c r="P2209" s="5"/>
      <c r="Q2209" s="5"/>
    </row>
    <row r="2210" spans="16:17" x14ac:dyDescent="0.2">
      <c r="P2210" s="5"/>
      <c r="Q2210" s="5"/>
    </row>
    <row r="2211" spans="16:17" x14ac:dyDescent="0.2">
      <c r="P2211" s="5"/>
      <c r="Q2211" s="5"/>
    </row>
    <row r="2212" spans="16:17" x14ac:dyDescent="0.2">
      <c r="P2212" s="5"/>
      <c r="Q2212" s="5"/>
    </row>
    <row r="2213" spans="16:17" x14ac:dyDescent="0.2">
      <c r="P2213" s="5"/>
      <c r="Q2213" s="5"/>
    </row>
    <row r="2214" spans="16:17" x14ac:dyDescent="0.2">
      <c r="P2214" s="5"/>
      <c r="Q2214" s="5"/>
    </row>
    <row r="2215" spans="16:17" x14ac:dyDescent="0.2">
      <c r="P2215" s="5"/>
      <c r="Q2215" s="5"/>
    </row>
    <row r="2216" spans="16:17" x14ac:dyDescent="0.2">
      <c r="P2216" s="5"/>
      <c r="Q2216" s="5"/>
    </row>
    <row r="2217" spans="16:17" x14ac:dyDescent="0.2">
      <c r="P2217" s="5"/>
      <c r="Q2217" s="5"/>
    </row>
    <row r="2218" spans="16:17" x14ac:dyDescent="0.2">
      <c r="P2218" s="5"/>
      <c r="Q2218" s="5"/>
    </row>
    <row r="2219" spans="16:17" x14ac:dyDescent="0.2">
      <c r="P2219" s="5"/>
      <c r="Q2219" s="5"/>
    </row>
    <row r="2220" spans="16:17" x14ac:dyDescent="0.2">
      <c r="P2220" s="5"/>
      <c r="Q2220" s="5"/>
    </row>
    <row r="2221" spans="16:17" x14ac:dyDescent="0.2">
      <c r="P2221" s="5"/>
      <c r="Q2221" s="5"/>
    </row>
    <row r="2222" spans="16:17" x14ac:dyDescent="0.2">
      <c r="P2222" s="5"/>
      <c r="Q2222" s="5"/>
    </row>
    <row r="2223" spans="16:17" x14ac:dyDescent="0.2">
      <c r="P2223" s="5"/>
      <c r="Q2223" s="5"/>
    </row>
    <row r="2224" spans="16:17" x14ac:dyDescent="0.2">
      <c r="P2224" s="5"/>
      <c r="Q2224" s="5"/>
    </row>
    <row r="2225" spans="16:17" x14ac:dyDescent="0.2">
      <c r="P2225" s="5"/>
      <c r="Q2225" s="5"/>
    </row>
    <row r="2226" spans="16:17" x14ac:dyDescent="0.2">
      <c r="P2226" s="5"/>
      <c r="Q2226" s="5"/>
    </row>
    <row r="2227" spans="16:17" x14ac:dyDescent="0.2">
      <c r="P2227" s="5"/>
      <c r="Q2227" s="5"/>
    </row>
    <row r="2228" spans="16:17" x14ac:dyDescent="0.2">
      <c r="P2228" s="5"/>
      <c r="Q2228" s="5"/>
    </row>
    <row r="2229" spans="16:17" x14ac:dyDescent="0.2">
      <c r="P2229" s="5"/>
      <c r="Q2229" s="5"/>
    </row>
    <row r="2230" spans="16:17" x14ac:dyDescent="0.2">
      <c r="P2230" s="5"/>
      <c r="Q2230" s="5"/>
    </row>
    <row r="2231" spans="16:17" x14ac:dyDescent="0.2">
      <c r="P2231" s="5"/>
      <c r="Q2231" s="5"/>
    </row>
    <row r="2232" spans="16:17" x14ac:dyDescent="0.2">
      <c r="P2232" s="5"/>
      <c r="Q2232" s="5"/>
    </row>
    <row r="2233" spans="16:17" x14ac:dyDescent="0.2">
      <c r="P2233" s="5"/>
      <c r="Q2233" s="5"/>
    </row>
    <row r="2234" spans="16:17" x14ac:dyDescent="0.2">
      <c r="P2234" s="5"/>
      <c r="Q2234" s="5"/>
    </row>
    <row r="2235" spans="16:17" x14ac:dyDescent="0.2">
      <c r="P2235" s="5"/>
      <c r="Q2235" s="5"/>
    </row>
    <row r="2236" spans="16:17" x14ac:dyDescent="0.2">
      <c r="P2236" s="5"/>
      <c r="Q2236" s="5"/>
    </row>
    <row r="2237" spans="16:17" x14ac:dyDescent="0.2">
      <c r="P2237" s="5"/>
      <c r="Q2237" s="5"/>
    </row>
    <row r="2238" spans="16:17" x14ac:dyDescent="0.2">
      <c r="P2238" s="5"/>
      <c r="Q2238" s="5"/>
    </row>
    <row r="2239" spans="16:17" x14ac:dyDescent="0.2">
      <c r="P2239" s="5"/>
      <c r="Q2239" s="5"/>
    </row>
    <row r="2240" spans="16:17" x14ac:dyDescent="0.2">
      <c r="P2240" s="5"/>
      <c r="Q2240" s="5"/>
    </row>
    <row r="2241" spans="16:17" x14ac:dyDescent="0.2">
      <c r="P2241" s="5"/>
      <c r="Q2241" s="5"/>
    </row>
    <row r="2242" spans="16:17" x14ac:dyDescent="0.2">
      <c r="P2242" s="5"/>
      <c r="Q2242" s="5"/>
    </row>
    <row r="2243" spans="16:17" x14ac:dyDescent="0.2">
      <c r="P2243" s="5"/>
      <c r="Q2243" s="5"/>
    </row>
    <row r="2244" spans="16:17" x14ac:dyDescent="0.2">
      <c r="P2244" s="5"/>
      <c r="Q2244" s="5"/>
    </row>
    <row r="2245" spans="16:17" x14ac:dyDescent="0.2">
      <c r="P2245" s="5"/>
      <c r="Q2245" s="5"/>
    </row>
    <row r="2246" spans="16:17" x14ac:dyDescent="0.2">
      <c r="P2246" s="5"/>
      <c r="Q2246" s="5"/>
    </row>
    <row r="2247" spans="16:17" x14ac:dyDescent="0.2">
      <c r="P2247" s="5"/>
      <c r="Q2247" s="5"/>
    </row>
    <row r="2248" spans="16:17" x14ac:dyDescent="0.2">
      <c r="P2248" s="5"/>
      <c r="Q2248" s="5"/>
    </row>
    <row r="2249" spans="16:17" x14ac:dyDescent="0.2">
      <c r="P2249" s="5"/>
      <c r="Q2249" s="5"/>
    </row>
    <row r="2250" spans="16:17" x14ac:dyDescent="0.2">
      <c r="P2250" s="5"/>
      <c r="Q2250" s="5"/>
    </row>
    <row r="2251" spans="16:17" x14ac:dyDescent="0.2">
      <c r="P2251" s="5"/>
      <c r="Q2251" s="5"/>
    </row>
    <row r="2252" spans="16:17" x14ac:dyDescent="0.2">
      <c r="P2252" s="5"/>
      <c r="Q2252" s="5"/>
    </row>
    <row r="2253" spans="16:17" x14ac:dyDescent="0.2">
      <c r="P2253" s="5"/>
      <c r="Q2253" s="5"/>
    </row>
    <row r="2254" spans="16:17" x14ac:dyDescent="0.2">
      <c r="P2254" s="5"/>
      <c r="Q2254" s="5"/>
    </row>
    <row r="2255" spans="16:17" x14ac:dyDescent="0.2">
      <c r="P2255" s="5"/>
      <c r="Q2255" s="5"/>
    </row>
    <row r="2256" spans="16:17" x14ac:dyDescent="0.2">
      <c r="P2256" s="5"/>
      <c r="Q2256" s="5"/>
    </row>
    <row r="2257" spans="16:17" x14ac:dyDescent="0.2">
      <c r="P2257" s="5"/>
      <c r="Q2257" s="5"/>
    </row>
    <row r="2258" spans="16:17" x14ac:dyDescent="0.2">
      <c r="P2258" s="5"/>
      <c r="Q2258" s="5"/>
    </row>
    <row r="2259" spans="16:17" x14ac:dyDescent="0.2">
      <c r="P2259" s="5"/>
      <c r="Q2259" s="5"/>
    </row>
    <row r="2260" spans="16:17" x14ac:dyDescent="0.2">
      <c r="P2260" s="5"/>
      <c r="Q2260" s="5"/>
    </row>
    <row r="2261" spans="16:17" x14ac:dyDescent="0.2">
      <c r="P2261" s="5"/>
      <c r="Q2261" s="5"/>
    </row>
    <row r="2262" spans="16:17" x14ac:dyDescent="0.2">
      <c r="P2262" s="5"/>
      <c r="Q2262" s="5"/>
    </row>
    <row r="2263" spans="16:17" x14ac:dyDescent="0.2">
      <c r="P2263" s="5"/>
      <c r="Q2263" s="5"/>
    </row>
    <row r="2264" spans="16:17" x14ac:dyDescent="0.2">
      <c r="P2264" s="5"/>
      <c r="Q2264" s="5"/>
    </row>
    <row r="2265" spans="16:17" x14ac:dyDescent="0.2">
      <c r="P2265" s="5"/>
      <c r="Q2265" s="5"/>
    </row>
    <row r="2266" spans="16:17" x14ac:dyDescent="0.2">
      <c r="P2266" s="5"/>
      <c r="Q2266" s="5"/>
    </row>
    <row r="2267" spans="16:17" x14ac:dyDescent="0.2">
      <c r="P2267" s="5"/>
      <c r="Q2267" s="5"/>
    </row>
    <row r="2268" spans="16:17" x14ac:dyDescent="0.2">
      <c r="P2268" s="5"/>
      <c r="Q2268" s="5"/>
    </row>
    <row r="2269" spans="16:17" x14ac:dyDescent="0.2">
      <c r="P2269" s="5"/>
      <c r="Q2269" s="5"/>
    </row>
    <row r="2270" spans="16:17" x14ac:dyDescent="0.2">
      <c r="P2270" s="5"/>
      <c r="Q2270" s="5"/>
    </row>
    <row r="2271" spans="16:17" x14ac:dyDescent="0.2">
      <c r="P2271" s="5"/>
      <c r="Q2271" s="5"/>
    </row>
    <row r="2272" spans="16:17" x14ac:dyDescent="0.2">
      <c r="P2272" s="5"/>
      <c r="Q2272" s="5"/>
    </row>
    <row r="2273" spans="16:17" x14ac:dyDescent="0.2">
      <c r="P2273" s="5"/>
      <c r="Q2273" s="5"/>
    </row>
    <row r="2274" spans="16:17" x14ac:dyDescent="0.2">
      <c r="P2274" s="5"/>
      <c r="Q2274" s="5"/>
    </row>
    <row r="2275" spans="16:17" x14ac:dyDescent="0.2">
      <c r="P2275" s="5"/>
      <c r="Q2275" s="5"/>
    </row>
    <row r="2276" spans="16:17" x14ac:dyDescent="0.2">
      <c r="P2276" s="5"/>
      <c r="Q2276" s="5"/>
    </row>
    <row r="2277" spans="16:17" x14ac:dyDescent="0.2">
      <c r="P2277" s="5"/>
      <c r="Q2277" s="5"/>
    </row>
    <row r="2278" spans="16:17" x14ac:dyDescent="0.2">
      <c r="P2278" s="5"/>
      <c r="Q2278" s="5"/>
    </row>
    <row r="2279" spans="16:17" x14ac:dyDescent="0.2">
      <c r="P2279" s="5"/>
      <c r="Q2279" s="5"/>
    </row>
    <row r="2280" spans="16:17" x14ac:dyDescent="0.2">
      <c r="P2280" s="5"/>
      <c r="Q2280" s="5"/>
    </row>
    <row r="2281" spans="16:17" x14ac:dyDescent="0.2">
      <c r="P2281" s="5"/>
      <c r="Q2281" s="5"/>
    </row>
    <row r="2282" spans="16:17" x14ac:dyDescent="0.2">
      <c r="P2282" s="5"/>
      <c r="Q2282" s="5"/>
    </row>
    <row r="2283" spans="16:17" x14ac:dyDescent="0.2">
      <c r="P2283" s="5"/>
      <c r="Q2283" s="5"/>
    </row>
    <row r="2284" spans="16:17" x14ac:dyDescent="0.2">
      <c r="P2284" s="5"/>
      <c r="Q2284" s="5"/>
    </row>
    <row r="2285" spans="16:17" x14ac:dyDescent="0.2">
      <c r="P2285" s="5"/>
      <c r="Q2285" s="5"/>
    </row>
    <row r="2286" spans="16:17" x14ac:dyDescent="0.2">
      <c r="P2286" s="5"/>
      <c r="Q2286" s="5"/>
    </row>
    <row r="2287" spans="16:17" x14ac:dyDescent="0.2">
      <c r="P2287" s="5"/>
      <c r="Q2287" s="5"/>
    </row>
    <row r="2288" spans="16:17" x14ac:dyDescent="0.2">
      <c r="P2288" s="5"/>
      <c r="Q2288" s="5"/>
    </row>
    <row r="2289" spans="16:17" x14ac:dyDescent="0.2">
      <c r="P2289" s="5"/>
      <c r="Q2289" s="5"/>
    </row>
    <row r="2290" spans="16:17" x14ac:dyDescent="0.2">
      <c r="P2290" s="5"/>
      <c r="Q2290" s="5"/>
    </row>
    <row r="2291" spans="16:17" x14ac:dyDescent="0.2">
      <c r="P2291" s="5"/>
      <c r="Q2291" s="5"/>
    </row>
    <row r="2292" spans="16:17" x14ac:dyDescent="0.2">
      <c r="P2292" s="5"/>
      <c r="Q2292" s="5"/>
    </row>
    <row r="2293" spans="16:17" x14ac:dyDescent="0.2">
      <c r="P2293" s="5"/>
      <c r="Q2293" s="5"/>
    </row>
    <row r="2294" spans="16:17" x14ac:dyDescent="0.2">
      <c r="P2294" s="5"/>
      <c r="Q2294" s="5"/>
    </row>
    <row r="2295" spans="16:17" x14ac:dyDescent="0.2">
      <c r="P2295" s="5"/>
      <c r="Q2295" s="5"/>
    </row>
    <row r="2296" spans="16:17" x14ac:dyDescent="0.2">
      <c r="P2296" s="5"/>
      <c r="Q2296" s="5"/>
    </row>
    <row r="2297" spans="16:17" x14ac:dyDescent="0.2">
      <c r="P2297" s="5"/>
      <c r="Q2297" s="5"/>
    </row>
    <row r="2298" spans="16:17" x14ac:dyDescent="0.2">
      <c r="P2298" s="5"/>
      <c r="Q2298" s="5"/>
    </row>
    <row r="2299" spans="16:17" x14ac:dyDescent="0.2">
      <c r="P2299" s="5"/>
      <c r="Q2299" s="5"/>
    </row>
    <row r="2300" spans="16:17" x14ac:dyDescent="0.2">
      <c r="P2300" s="5"/>
      <c r="Q2300" s="5"/>
    </row>
    <row r="2301" spans="16:17" x14ac:dyDescent="0.2">
      <c r="P2301" s="5"/>
      <c r="Q2301" s="5"/>
    </row>
    <row r="2302" spans="16:17" x14ac:dyDescent="0.2">
      <c r="P2302" s="5"/>
      <c r="Q2302" s="5"/>
    </row>
    <row r="2303" spans="16:17" x14ac:dyDescent="0.2">
      <c r="P2303" s="5"/>
      <c r="Q2303" s="5"/>
    </row>
    <row r="2304" spans="16:17" x14ac:dyDescent="0.2">
      <c r="P2304" s="5"/>
      <c r="Q2304" s="5"/>
    </row>
    <row r="2305" spans="16:17" x14ac:dyDescent="0.2">
      <c r="P2305" s="5"/>
      <c r="Q2305" s="5"/>
    </row>
    <row r="2306" spans="16:17" x14ac:dyDescent="0.2">
      <c r="P2306" s="5"/>
      <c r="Q2306" s="5"/>
    </row>
    <row r="2307" spans="16:17" x14ac:dyDescent="0.2">
      <c r="P2307" s="5"/>
      <c r="Q2307" s="5"/>
    </row>
    <row r="2308" spans="16:17" x14ac:dyDescent="0.2">
      <c r="P2308" s="5"/>
      <c r="Q2308" s="5"/>
    </row>
    <row r="2309" spans="16:17" x14ac:dyDescent="0.2">
      <c r="P2309" s="5"/>
      <c r="Q2309" s="5"/>
    </row>
    <row r="2310" spans="16:17" x14ac:dyDescent="0.2">
      <c r="P2310" s="5"/>
      <c r="Q2310" s="5"/>
    </row>
    <row r="2311" spans="16:17" x14ac:dyDescent="0.2">
      <c r="P2311" s="5"/>
      <c r="Q2311" s="5"/>
    </row>
    <row r="2312" spans="16:17" x14ac:dyDescent="0.2">
      <c r="P2312" s="5"/>
      <c r="Q2312" s="5"/>
    </row>
    <row r="2313" spans="16:17" x14ac:dyDescent="0.2">
      <c r="P2313" s="5"/>
      <c r="Q2313" s="5"/>
    </row>
    <row r="2314" spans="16:17" x14ac:dyDescent="0.2">
      <c r="P2314" s="5"/>
      <c r="Q2314" s="5"/>
    </row>
    <row r="2315" spans="16:17" x14ac:dyDescent="0.2">
      <c r="P2315" s="5"/>
      <c r="Q2315" s="5"/>
    </row>
    <row r="2316" spans="16:17" x14ac:dyDescent="0.2">
      <c r="P2316" s="5"/>
      <c r="Q2316" s="5"/>
    </row>
    <row r="2317" spans="16:17" x14ac:dyDescent="0.2">
      <c r="P2317" s="5"/>
      <c r="Q2317" s="5"/>
    </row>
    <row r="2318" spans="16:17" x14ac:dyDescent="0.2">
      <c r="P2318" s="5"/>
      <c r="Q2318" s="5"/>
    </row>
    <row r="2319" spans="16:17" x14ac:dyDescent="0.2">
      <c r="P2319" s="5"/>
      <c r="Q2319" s="5"/>
    </row>
    <row r="2320" spans="16:17" x14ac:dyDescent="0.2">
      <c r="P2320" s="5"/>
      <c r="Q2320" s="5"/>
    </row>
    <row r="2321" spans="16:17" x14ac:dyDescent="0.2">
      <c r="P2321" s="5"/>
      <c r="Q2321" s="5"/>
    </row>
    <row r="2322" spans="16:17" x14ac:dyDescent="0.2">
      <c r="P2322" s="5"/>
      <c r="Q2322" s="5"/>
    </row>
    <row r="2323" spans="16:17" x14ac:dyDescent="0.2">
      <c r="P2323" s="5"/>
      <c r="Q2323" s="5"/>
    </row>
    <row r="2324" spans="16:17" x14ac:dyDescent="0.2">
      <c r="P2324" s="5"/>
      <c r="Q2324" s="5"/>
    </row>
    <row r="2325" spans="16:17" x14ac:dyDescent="0.2">
      <c r="P2325" s="5"/>
      <c r="Q2325" s="5"/>
    </row>
    <row r="2326" spans="16:17" x14ac:dyDescent="0.2">
      <c r="P2326" s="5"/>
      <c r="Q2326" s="5"/>
    </row>
    <row r="2327" spans="16:17" x14ac:dyDescent="0.2">
      <c r="P2327" s="5"/>
      <c r="Q2327" s="5"/>
    </row>
    <row r="2328" spans="16:17" x14ac:dyDescent="0.2">
      <c r="P2328" s="5"/>
      <c r="Q2328" s="5"/>
    </row>
    <row r="2329" spans="16:17" x14ac:dyDescent="0.2">
      <c r="P2329" s="5"/>
      <c r="Q2329" s="5"/>
    </row>
    <row r="2330" spans="16:17" x14ac:dyDescent="0.2">
      <c r="P2330" s="5"/>
      <c r="Q2330" s="5"/>
    </row>
    <row r="2331" spans="16:17" x14ac:dyDescent="0.2">
      <c r="P2331" s="5"/>
      <c r="Q2331" s="5"/>
    </row>
    <row r="2332" spans="16:17" x14ac:dyDescent="0.2">
      <c r="P2332" s="5"/>
      <c r="Q2332" s="5"/>
    </row>
    <row r="2333" spans="16:17" x14ac:dyDescent="0.2">
      <c r="P2333" s="5"/>
      <c r="Q2333" s="5"/>
    </row>
    <row r="2334" spans="16:17" x14ac:dyDescent="0.2">
      <c r="P2334" s="5"/>
      <c r="Q2334" s="5"/>
    </row>
    <row r="2335" spans="16:17" x14ac:dyDescent="0.2">
      <c r="P2335" s="5"/>
      <c r="Q2335" s="5"/>
    </row>
    <row r="2336" spans="16:17" x14ac:dyDescent="0.2">
      <c r="P2336" s="5"/>
      <c r="Q2336" s="5"/>
    </row>
    <row r="2337" spans="16:17" x14ac:dyDescent="0.2">
      <c r="P2337" s="5"/>
      <c r="Q2337" s="5"/>
    </row>
    <row r="2338" spans="16:17" x14ac:dyDescent="0.2">
      <c r="P2338" s="5"/>
      <c r="Q2338" s="5"/>
    </row>
    <row r="2339" spans="16:17" x14ac:dyDescent="0.2">
      <c r="P2339" s="5"/>
      <c r="Q2339" s="5"/>
    </row>
    <row r="2340" spans="16:17" x14ac:dyDescent="0.2">
      <c r="P2340" s="5"/>
      <c r="Q2340" s="5"/>
    </row>
    <row r="2341" spans="16:17" x14ac:dyDescent="0.2">
      <c r="P2341" s="5"/>
      <c r="Q2341" s="5"/>
    </row>
    <row r="2342" spans="16:17" x14ac:dyDescent="0.2">
      <c r="P2342" s="5"/>
      <c r="Q2342" s="5"/>
    </row>
    <row r="2343" spans="16:17" x14ac:dyDescent="0.2">
      <c r="P2343" s="5"/>
      <c r="Q2343" s="5"/>
    </row>
    <row r="2344" spans="16:17" x14ac:dyDescent="0.2">
      <c r="P2344" s="5"/>
      <c r="Q2344" s="5"/>
    </row>
    <row r="2345" spans="16:17" x14ac:dyDescent="0.2">
      <c r="P2345" s="5"/>
      <c r="Q2345" s="5"/>
    </row>
    <row r="2346" spans="16:17" x14ac:dyDescent="0.2">
      <c r="P2346" s="5"/>
      <c r="Q2346" s="5"/>
    </row>
    <row r="2347" spans="16:17" x14ac:dyDescent="0.2">
      <c r="P2347" s="5"/>
      <c r="Q2347" s="5"/>
    </row>
    <row r="2348" spans="16:17" x14ac:dyDescent="0.2">
      <c r="P2348" s="5"/>
      <c r="Q2348" s="5"/>
    </row>
    <row r="2349" spans="16:17" x14ac:dyDescent="0.2">
      <c r="P2349" s="5"/>
      <c r="Q2349" s="5"/>
    </row>
    <row r="2350" spans="16:17" x14ac:dyDescent="0.2">
      <c r="P2350" s="5"/>
      <c r="Q2350" s="5"/>
    </row>
    <row r="2351" spans="16:17" x14ac:dyDescent="0.2">
      <c r="P2351" s="5"/>
      <c r="Q2351" s="5"/>
    </row>
    <row r="2352" spans="16:17" x14ac:dyDescent="0.2">
      <c r="P2352" s="5"/>
      <c r="Q2352" s="5"/>
    </row>
    <row r="2353" spans="16:17" x14ac:dyDescent="0.2">
      <c r="P2353" s="5"/>
      <c r="Q2353" s="5"/>
    </row>
    <row r="2354" spans="16:17" x14ac:dyDescent="0.2">
      <c r="P2354" s="5"/>
      <c r="Q2354" s="5"/>
    </row>
    <row r="2355" spans="16:17" x14ac:dyDescent="0.2">
      <c r="P2355" s="5"/>
      <c r="Q2355" s="5"/>
    </row>
    <row r="2356" spans="16:17" x14ac:dyDescent="0.2">
      <c r="P2356" s="5"/>
      <c r="Q2356" s="5"/>
    </row>
    <row r="2357" spans="16:17" x14ac:dyDescent="0.2">
      <c r="P2357" s="5"/>
      <c r="Q2357" s="5"/>
    </row>
    <row r="2358" spans="16:17" x14ac:dyDescent="0.2">
      <c r="P2358" s="5"/>
      <c r="Q2358" s="5"/>
    </row>
    <row r="2359" spans="16:17" x14ac:dyDescent="0.2">
      <c r="P2359" s="5"/>
      <c r="Q2359" s="5"/>
    </row>
    <row r="2360" spans="16:17" x14ac:dyDescent="0.2">
      <c r="P2360" s="5"/>
      <c r="Q2360" s="5"/>
    </row>
    <row r="2361" spans="16:17" x14ac:dyDescent="0.2">
      <c r="P2361" s="5"/>
      <c r="Q2361" s="5"/>
    </row>
    <row r="2362" spans="16:17" x14ac:dyDescent="0.2">
      <c r="P2362" s="5"/>
      <c r="Q2362" s="5"/>
    </row>
    <row r="2363" spans="16:17" x14ac:dyDescent="0.2">
      <c r="P2363" s="5"/>
      <c r="Q2363" s="5"/>
    </row>
    <row r="2364" spans="16:17" x14ac:dyDescent="0.2">
      <c r="P2364" s="5"/>
      <c r="Q2364" s="5"/>
    </row>
    <row r="2365" spans="16:17" x14ac:dyDescent="0.2">
      <c r="P2365" s="5"/>
      <c r="Q2365" s="5"/>
    </row>
    <row r="2366" spans="16:17" x14ac:dyDescent="0.2">
      <c r="P2366" s="5"/>
      <c r="Q2366" s="5"/>
    </row>
    <row r="2367" spans="16:17" x14ac:dyDescent="0.2">
      <c r="P2367" s="5"/>
      <c r="Q2367" s="5"/>
    </row>
    <row r="2368" spans="16:17" x14ac:dyDescent="0.2">
      <c r="P2368" s="5"/>
      <c r="Q2368" s="5"/>
    </row>
    <row r="2369" spans="16:17" x14ac:dyDescent="0.2">
      <c r="P2369" s="5"/>
      <c r="Q2369" s="5"/>
    </row>
    <row r="2370" spans="16:17" x14ac:dyDescent="0.2">
      <c r="P2370" s="5"/>
      <c r="Q2370" s="5"/>
    </row>
    <row r="2371" spans="16:17" x14ac:dyDescent="0.2">
      <c r="P2371" s="5"/>
      <c r="Q2371" s="5"/>
    </row>
    <row r="2372" spans="16:17" x14ac:dyDescent="0.2">
      <c r="P2372" s="5"/>
      <c r="Q2372" s="5"/>
    </row>
    <row r="2373" spans="16:17" x14ac:dyDescent="0.2">
      <c r="P2373" s="5"/>
      <c r="Q2373" s="5"/>
    </row>
    <row r="2374" spans="16:17" x14ac:dyDescent="0.2">
      <c r="P2374" s="5"/>
      <c r="Q2374" s="5"/>
    </row>
    <row r="2375" spans="16:17" x14ac:dyDescent="0.2">
      <c r="P2375" s="5"/>
      <c r="Q2375" s="5"/>
    </row>
    <row r="2376" spans="16:17" x14ac:dyDescent="0.2">
      <c r="P2376" s="5"/>
      <c r="Q2376" s="5"/>
    </row>
    <row r="2377" spans="16:17" x14ac:dyDescent="0.2">
      <c r="P2377" s="5"/>
      <c r="Q2377" s="5"/>
    </row>
    <row r="2378" spans="16:17" x14ac:dyDescent="0.2">
      <c r="P2378" s="5"/>
      <c r="Q2378" s="5"/>
    </row>
    <row r="2379" spans="16:17" x14ac:dyDescent="0.2">
      <c r="P2379" s="5"/>
      <c r="Q2379" s="5"/>
    </row>
    <row r="2380" spans="16:17" x14ac:dyDescent="0.2">
      <c r="P2380" s="5"/>
      <c r="Q2380" s="5"/>
    </row>
    <row r="2381" spans="16:17" x14ac:dyDescent="0.2">
      <c r="P2381" s="5"/>
      <c r="Q2381" s="5"/>
    </row>
    <row r="2382" spans="16:17" x14ac:dyDescent="0.2">
      <c r="P2382" s="5"/>
      <c r="Q2382" s="5"/>
    </row>
    <row r="2383" spans="16:17" x14ac:dyDescent="0.2">
      <c r="P2383" s="5"/>
      <c r="Q2383" s="5"/>
    </row>
    <row r="2384" spans="16:17" x14ac:dyDescent="0.2">
      <c r="P2384" s="5"/>
      <c r="Q2384" s="5"/>
    </row>
    <row r="2385" spans="16:17" x14ac:dyDescent="0.2">
      <c r="P2385" s="5"/>
      <c r="Q2385" s="5"/>
    </row>
    <row r="2386" spans="16:17" x14ac:dyDescent="0.2">
      <c r="P2386" s="5"/>
      <c r="Q2386" s="5"/>
    </row>
    <row r="2387" spans="16:17" x14ac:dyDescent="0.2">
      <c r="P2387" s="5"/>
      <c r="Q2387" s="5"/>
    </row>
    <row r="2388" spans="16:17" x14ac:dyDescent="0.2">
      <c r="P2388" s="5"/>
      <c r="Q2388" s="5"/>
    </row>
    <row r="2389" spans="16:17" x14ac:dyDescent="0.2">
      <c r="P2389" s="5"/>
      <c r="Q2389" s="5"/>
    </row>
    <row r="2390" spans="16:17" x14ac:dyDescent="0.2">
      <c r="P2390" s="5"/>
      <c r="Q2390" s="5"/>
    </row>
    <row r="2391" spans="16:17" x14ac:dyDescent="0.2">
      <c r="P2391" s="5"/>
      <c r="Q2391" s="5"/>
    </row>
    <row r="2392" spans="16:17" x14ac:dyDescent="0.2">
      <c r="P2392" s="5"/>
      <c r="Q2392" s="5"/>
    </row>
    <row r="2393" spans="16:17" x14ac:dyDescent="0.2">
      <c r="P2393" s="5"/>
      <c r="Q2393" s="5"/>
    </row>
    <row r="2394" spans="16:17" x14ac:dyDescent="0.2">
      <c r="P2394" s="5"/>
      <c r="Q2394" s="5"/>
    </row>
    <row r="2395" spans="16:17" x14ac:dyDescent="0.2">
      <c r="P2395" s="5"/>
      <c r="Q2395" s="5"/>
    </row>
    <row r="2396" spans="16:17" x14ac:dyDescent="0.2">
      <c r="P2396" s="5"/>
      <c r="Q2396" s="5"/>
    </row>
    <row r="2397" spans="16:17" x14ac:dyDescent="0.2">
      <c r="P2397" s="5"/>
      <c r="Q2397" s="5"/>
    </row>
    <row r="2398" spans="16:17" x14ac:dyDescent="0.2">
      <c r="P2398" s="5"/>
      <c r="Q2398" s="5"/>
    </row>
    <row r="2399" spans="16:17" x14ac:dyDescent="0.2">
      <c r="P2399" s="5"/>
      <c r="Q2399" s="5"/>
    </row>
    <row r="2400" spans="16:17" x14ac:dyDescent="0.2">
      <c r="P2400" s="5"/>
      <c r="Q2400" s="5"/>
    </row>
    <row r="2401" spans="16:17" x14ac:dyDescent="0.2">
      <c r="P2401" s="5"/>
      <c r="Q2401" s="5"/>
    </row>
    <row r="2402" spans="16:17" x14ac:dyDescent="0.2">
      <c r="P2402" s="5"/>
      <c r="Q2402" s="5"/>
    </row>
    <row r="2403" spans="16:17" x14ac:dyDescent="0.2">
      <c r="P2403" s="5"/>
      <c r="Q2403" s="5"/>
    </row>
    <row r="2404" spans="16:17" x14ac:dyDescent="0.2">
      <c r="P2404" s="5"/>
      <c r="Q2404" s="5"/>
    </row>
    <row r="2405" spans="16:17" x14ac:dyDescent="0.2">
      <c r="P2405" s="5"/>
      <c r="Q2405" s="5"/>
    </row>
    <row r="2406" spans="16:17" x14ac:dyDescent="0.2">
      <c r="P2406" s="5"/>
      <c r="Q2406" s="5"/>
    </row>
    <row r="2407" spans="16:17" x14ac:dyDescent="0.2">
      <c r="P2407" s="5"/>
      <c r="Q2407" s="5"/>
    </row>
    <row r="2408" spans="16:17" x14ac:dyDescent="0.2">
      <c r="P2408" s="5"/>
      <c r="Q2408" s="5"/>
    </row>
    <row r="2409" spans="16:17" x14ac:dyDescent="0.2">
      <c r="P2409" s="5"/>
      <c r="Q2409" s="5"/>
    </row>
    <row r="2410" spans="16:17" x14ac:dyDescent="0.2">
      <c r="P2410" s="5"/>
      <c r="Q2410" s="5"/>
    </row>
    <row r="2411" spans="16:17" x14ac:dyDescent="0.2">
      <c r="P2411" s="5"/>
      <c r="Q2411" s="5"/>
    </row>
    <row r="2412" spans="16:17" x14ac:dyDescent="0.2">
      <c r="P2412" s="5"/>
      <c r="Q2412" s="5"/>
    </row>
    <row r="2413" spans="16:17" x14ac:dyDescent="0.2">
      <c r="P2413" s="5"/>
      <c r="Q2413" s="5"/>
    </row>
    <row r="2414" spans="16:17" x14ac:dyDescent="0.2">
      <c r="P2414" s="5"/>
      <c r="Q2414" s="5"/>
    </row>
    <row r="2415" spans="16:17" x14ac:dyDescent="0.2">
      <c r="P2415" s="5"/>
      <c r="Q2415" s="5"/>
    </row>
    <row r="2416" spans="16:17" x14ac:dyDescent="0.2">
      <c r="P2416" s="5"/>
      <c r="Q2416" s="5"/>
    </row>
    <row r="2417" spans="16:17" x14ac:dyDescent="0.2">
      <c r="P2417" s="5"/>
      <c r="Q2417" s="5"/>
    </row>
    <row r="2418" spans="16:17" x14ac:dyDescent="0.2">
      <c r="P2418" s="5"/>
      <c r="Q2418" s="5"/>
    </row>
    <row r="2419" spans="16:17" x14ac:dyDescent="0.2">
      <c r="P2419" s="5"/>
      <c r="Q2419" s="5"/>
    </row>
    <row r="2420" spans="16:17" x14ac:dyDescent="0.2">
      <c r="P2420" s="5"/>
      <c r="Q2420" s="5"/>
    </row>
    <row r="2421" spans="16:17" x14ac:dyDescent="0.2">
      <c r="P2421" s="5"/>
      <c r="Q2421" s="5"/>
    </row>
    <row r="2422" spans="16:17" x14ac:dyDescent="0.2">
      <c r="P2422" s="5"/>
      <c r="Q2422" s="5"/>
    </row>
    <row r="2423" spans="16:17" x14ac:dyDescent="0.2">
      <c r="P2423" s="5"/>
      <c r="Q2423" s="5"/>
    </row>
    <row r="2424" spans="16:17" x14ac:dyDescent="0.2">
      <c r="P2424" s="5"/>
      <c r="Q2424" s="5"/>
    </row>
  </sheetData>
  <mergeCells count="38">
    <mergeCell ref="AI7:AI9"/>
    <mergeCell ref="AD7:AD9"/>
    <mergeCell ref="AO7:AO9"/>
    <mergeCell ref="AK7:AK9"/>
    <mergeCell ref="AL7:AL9"/>
    <mergeCell ref="AM7:AM9"/>
    <mergeCell ref="AN7:AN9"/>
    <mergeCell ref="AE7:AE9"/>
    <mergeCell ref="AF7:AF9"/>
    <mergeCell ref="AH7:AH9"/>
    <mergeCell ref="AG7:AG9"/>
    <mergeCell ref="U8:V8"/>
    <mergeCell ref="W8:W9"/>
    <mergeCell ref="AB7:AB9"/>
    <mergeCell ref="AC7:AC9"/>
    <mergeCell ref="Y7:Y9"/>
    <mergeCell ref="Z7:Z9"/>
    <mergeCell ref="AA7:AA9"/>
    <mergeCell ref="A7:B7"/>
    <mergeCell ref="G7:H7"/>
    <mergeCell ref="A8:A9"/>
    <mergeCell ref="B8:B9"/>
    <mergeCell ref="E8:E9"/>
    <mergeCell ref="F8:F9"/>
    <mergeCell ref="C8:C9"/>
    <mergeCell ref="D8:D9"/>
    <mergeCell ref="C7:F7"/>
    <mergeCell ref="G8:G9"/>
    <mergeCell ref="H8:H9"/>
    <mergeCell ref="R8:R9"/>
    <mergeCell ref="S8:S9"/>
    <mergeCell ref="T8:T9"/>
    <mergeCell ref="O8:O9"/>
    <mergeCell ref="I7:N7"/>
    <mergeCell ref="I8:I9"/>
    <mergeCell ref="J8:L8"/>
    <mergeCell ref="M8:M9"/>
    <mergeCell ref="N8:N9"/>
  </mergeCells>
  <phoneticPr fontId="0" type="noConversion"/>
  <conditionalFormatting sqref="N10">
    <cfRule type="containsBlanks" dxfId="6" priority="6">
      <formula>LEN(TRIM(N10))=0</formula>
    </cfRule>
  </conditionalFormatting>
  <conditionalFormatting sqref="N11:N200">
    <cfRule type="containsBlanks" dxfId="5" priority="3">
      <formula>LEN(TRIM(N11))=0</formula>
    </cfRule>
  </conditionalFormatting>
  <conditionalFormatting sqref="R10:R200 Y10:AA200">
    <cfRule type="containsBlanks" dxfId="4" priority="2">
      <formula>LEN(TRIM(R10))=0</formula>
    </cfRule>
  </conditionalFormatting>
  <conditionalFormatting sqref="R10:R200">
    <cfRule type="cellIs" dxfId="3" priority="1" operator="equal">
      <formula>0</formula>
    </cfRule>
  </conditionalFormatting>
  <dataValidations count="5">
    <dataValidation type="list" allowBlank="1" showInputMessage="1" showErrorMessage="1" sqref="T10:T200" xr:uid="{00000000-0002-0000-0300-000000000000}">
      <formula1>"Clair, Couvert"</formula1>
    </dataValidation>
    <dataValidation type="list" allowBlank="1" showInputMessage="1" showErrorMessage="1" sqref="W10:W200" xr:uid="{00000000-0002-0000-0300-000001000000}">
      <formula1>"Brillant,Mat,Noir"</formula1>
    </dataValidation>
    <dataValidation type="list" allowBlank="1" showInputMessage="1" showErrorMessage="1" sqref="F1" xr:uid="{00000000-0002-0000-0300-000002000000}">
      <formula1>"63,90,225,400"</formula1>
    </dataValidation>
    <dataValidation type="list" allowBlank="1" showInputMessage="1" showErrorMessage="1" sqref="M10:M200" xr:uid="{00000000-0002-0000-0300-000003000000}">
      <formula1>"PAPOTO,Tangente"</formula1>
    </dataValidation>
    <dataValidation type="list" allowBlank="1" showInputMessage="1" showErrorMessage="1" sqref="E10:E200" xr:uid="{00000000-0002-0000-0300-000004000000}">
      <formula1>Types_câbles</formula1>
    </dataValidation>
  </dataValidations>
  <pageMargins left="0.78740157480314965" right="0.78740157480314965" top="0.98425196850393704" bottom="0.98425196850393704" header="0.51181102362204722" footer="0.51181102362204722"/>
  <pageSetup paperSize="9" scale="71" fitToHeight="0" orientation="landscape" r:id="rId1"/>
  <headerFooter alignWithMargins="0"/>
  <colBreaks count="1" manualBreakCount="1">
    <brk id="23" max="1048575" man="1"/>
  </colBreaks>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al_temp_P">
                <anchor moveWithCells="1" sizeWithCells="1">
                  <from>
                    <xdr:col>3</xdr:col>
                    <xdr:colOff>19050</xdr:colOff>
                    <xdr:row>2</xdr:row>
                    <xdr:rowOff>57150</xdr:rowOff>
                  </from>
                  <to>
                    <xdr:col>5</xdr:col>
                    <xdr:colOff>247650</xdr:colOff>
                    <xdr:row>5</xdr:row>
                    <xdr:rowOff>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0">
    <outlinePr summaryRight="0"/>
  </sheetPr>
  <dimension ref="A1:K200"/>
  <sheetViews>
    <sheetView zoomScaleNormal="100" zoomScaleSheetLayoutView="100" workbookViewId="0">
      <selection activeCell="K12" sqref="K12"/>
    </sheetView>
  </sheetViews>
  <sheetFormatPr baseColWidth="10" defaultRowHeight="12.75" x14ac:dyDescent="0.2"/>
  <cols>
    <col min="1" max="4" width="5.28515625" style="143" customWidth="1"/>
    <col min="5" max="5" width="11.85546875" style="143" customWidth="1"/>
    <col min="6" max="6" width="13" style="143" customWidth="1"/>
    <col min="7" max="7" width="13.42578125" style="132" customWidth="1"/>
    <col min="8" max="9" width="5.28515625" style="143" customWidth="1"/>
    <col min="10" max="10" width="15" style="129" customWidth="1"/>
    <col min="11" max="11" width="24.7109375" style="129" customWidth="1"/>
    <col min="12" max="255" width="11.42578125" style="129"/>
    <col min="256" max="261" width="5.28515625" style="129" customWidth="1"/>
    <col min="262" max="262" width="13.5703125" style="129" customWidth="1"/>
    <col min="263" max="263" width="11.7109375" style="129" customWidth="1"/>
    <col min="264" max="264" width="13" style="129" customWidth="1"/>
    <col min="265" max="265" width="13.42578125" style="129" customWidth="1"/>
    <col min="266" max="266" width="15" style="129" customWidth="1"/>
    <col min="267" max="267" width="24.7109375" style="129" customWidth="1"/>
    <col min="268" max="511" width="11.42578125" style="129"/>
    <col min="512" max="517" width="5.28515625" style="129" customWidth="1"/>
    <col min="518" max="518" width="13.5703125" style="129" customWidth="1"/>
    <col min="519" max="519" width="11.7109375" style="129" customWidth="1"/>
    <col min="520" max="520" width="13" style="129" customWidth="1"/>
    <col min="521" max="521" width="13.42578125" style="129" customWidth="1"/>
    <col min="522" max="522" width="15" style="129" customWidth="1"/>
    <col min="523" max="523" width="24.7109375" style="129" customWidth="1"/>
    <col min="524" max="767" width="11.42578125" style="129"/>
    <col min="768" max="773" width="5.28515625" style="129" customWidth="1"/>
    <col min="774" max="774" width="13.5703125" style="129" customWidth="1"/>
    <col min="775" max="775" width="11.7109375" style="129" customWidth="1"/>
    <col min="776" max="776" width="13" style="129" customWidth="1"/>
    <col min="777" max="777" width="13.42578125" style="129" customWidth="1"/>
    <col min="778" max="778" width="15" style="129" customWidth="1"/>
    <col min="779" max="779" width="24.7109375" style="129" customWidth="1"/>
    <col min="780" max="1023" width="11.42578125" style="129"/>
    <col min="1024" max="1029" width="5.28515625" style="129" customWidth="1"/>
    <col min="1030" max="1030" width="13.5703125" style="129" customWidth="1"/>
    <col min="1031" max="1031" width="11.7109375" style="129" customWidth="1"/>
    <col min="1032" max="1032" width="13" style="129" customWidth="1"/>
    <col min="1033" max="1033" width="13.42578125" style="129" customWidth="1"/>
    <col min="1034" max="1034" width="15" style="129" customWidth="1"/>
    <col min="1035" max="1035" width="24.7109375" style="129" customWidth="1"/>
    <col min="1036" max="1279" width="11.42578125" style="129"/>
    <col min="1280" max="1285" width="5.28515625" style="129" customWidth="1"/>
    <col min="1286" max="1286" width="13.5703125" style="129" customWidth="1"/>
    <col min="1287" max="1287" width="11.7109375" style="129" customWidth="1"/>
    <col min="1288" max="1288" width="13" style="129" customWidth="1"/>
    <col min="1289" max="1289" width="13.42578125" style="129" customWidth="1"/>
    <col min="1290" max="1290" width="15" style="129" customWidth="1"/>
    <col min="1291" max="1291" width="24.7109375" style="129" customWidth="1"/>
    <col min="1292" max="1535" width="11.42578125" style="129"/>
    <col min="1536" max="1541" width="5.28515625" style="129" customWidth="1"/>
    <col min="1542" max="1542" width="13.5703125" style="129" customWidth="1"/>
    <col min="1543" max="1543" width="11.7109375" style="129" customWidth="1"/>
    <col min="1544" max="1544" width="13" style="129" customWidth="1"/>
    <col min="1545" max="1545" width="13.42578125" style="129" customWidth="1"/>
    <col min="1546" max="1546" width="15" style="129" customWidth="1"/>
    <col min="1547" max="1547" width="24.7109375" style="129" customWidth="1"/>
    <col min="1548" max="1791" width="11.42578125" style="129"/>
    <col min="1792" max="1797" width="5.28515625" style="129" customWidth="1"/>
    <col min="1798" max="1798" width="13.5703125" style="129" customWidth="1"/>
    <col min="1799" max="1799" width="11.7109375" style="129" customWidth="1"/>
    <col min="1800" max="1800" width="13" style="129" customWidth="1"/>
    <col min="1801" max="1801" width="13.42578125" style="129" customWidth="1"/>
    <col min="1802" max="1802" width="15" style="129" customWidth="1"/>
    <col min="1803" max="1803" width="24.7109375" style="129" customWidth="1"/>
    <col min="1804" max="2047" width="11.42578125" style="129"/>
    <col min="2048" max="2053" width="5.28515625" style="129" customWidth="1"/>
    <col min="2054" max="2054" width="13.5703125" style="129" customWidth="1"/>
    <col min="2055" max="2055" width="11.7109375" style="129" customWidth="1"/>
    <col min="2056" max="2056" width="13" style="129" customWidth="1"/>
    <col min="2057" max="2057" width="13.42578125" style="129" customWidth="1"/>
    <col min="2058" max="2058" width="15" style="129" customWidth="1"/>
    <col min="2059" max="2059" width="24.7109375" style="129" customWidth="1"/>
    <col min="2060" max="2303" width="11.42578125" style="129"/>
    <col min="2304" max="2309" width="5.28515625" style="129" customWidth="1"/>
    <col min="2310" max="2310" width="13.5703125" style="129" customWidth="1"/>
    <col min="2311" max="2311" width="11.7109375" style="129" customWidth="1"/>
    <col min="2312" max="2312" width="13" style="129" customWidth="1"/>
    <col min="2313" max="2313" width="13.42578125" style="129" customWidth="1"/>
    <col min="2314" max="2314" width="15" style="129" customWidth="1"/>
    <col min="2315" max="2315" width="24.7109375" style="129" customWidth="1"/>
    <col min="2316" max="2559" width="11.42578125" style="129"/>
    <col min="2560" max="2565" width="5.28515625" style="129" customWidth="1"/>
    <col min="2566" max="2566" width="13.5703125" style="129" customWidth="1"/>
    <col min="2567" max="2567" width="11.7109375" style="129" customWidth="1"/>
    <col min="2568" max="2568" width="13" style="129" customWidth="1"/>
    <col min="2569" max="2569" width="13.42578125" style="129" customWidth="1"/>
    <col min="2570" max="2570" width="15" style="129" customWidth="1"/>
    <col min="2571" max="2571" width="24.7109375" style="129" customWidth="1"/>
    <col min="2572" max="2815" width="11.42578125" style="129"/>
    <col min="2816" max="2821" width="5.28515625" style="129" customWidth="1"/>
    <col min="2822" max="2822" width="13.5703125" style="129" customWidth="1"/>
    <col min="2823" max="2823" width="11.7109375" style="129" customWidth="1"/>
    <col min="2824" max="2824" width="13" style="129" customWidth="1"/>
    <col min="2825" max="2825" width="13.42578125" style="129" customWidth="1"/>
    <col min="2826" max="2826" width="15" style="129" customWidth="1"/>
    <col min="2827" max="2827" width="24.7109375" style="129" customWidth="1"/>
    <col min="2828" max="3071" width="11.42578125" style="129"/>
    <col min="3072" max="3077" width="5.28515625" style="129" customWidth="1"/>
    <col min="3078" max="3078" width="13.5703125" style="129" customWidth="1"/>
    <col min="3079" max="3079" width="11.7109375" style="129" customWidth="1"/>
    <col min="3080" max="3080" width="13" style="129" customWidth="1"/>
    <col min="3081" max="3081" width="13.42578125" style="129" customWidth="1"/>
    <col min="3082" max="3082" width="15" style="129" customWidth="1"/>
    <col min="3083" max="3083" width="24.7109375" style="129" customWidth="1"/>
    <col min="3084" max="3327" width="11.42578125" style="129"/>
    <col min="3328" max="3333" width="5.28515625" style="129" customWidth="1"/>
    <col min="3334" max="3334" width="13.5703125" style="129" customWidth="1"/>
    <col min="3335" max="3335" width="11.7109375" style="129" customWidth="1"/>
    <col min="3336" max="3336" width="13" style="129" customWidth="1"/>
    <col min="3337" max="3337" width="13.42578125" style="129" customWidth="1"/>
    <col min="3338" max="3338" width="15" style="129" customWidth="1"/>
    <col min="3339" max="3339" width="24.7109375" style="129" customWidth="1"/>
    <col min="3340" max="3583" width="11.42578125" style="129"/>
    <col min="3584" max="3589" width="5.28515625" style="129" customWidth="1"/>
    <col min="3590" max="3590" width="13.5703125" style="129" customWidth="1"/>
    <col min="3591" max="3591" width="11.7109375" style="129" customWidth="1"/>
    <col min="3592" max="3592" width="13" style="129" customWidth="1"/>
    <col min="3593" max="3593" width="13.42578125" style="129" customWidth="1"/>
    <col min="3594" max="3594" width="15" style="129" customWidth="1"/>
    <col min="3595" max="3595" width="24.7109375" style="129" customWidth="1"/>
    <col min="3596" max="3839" width="11.42578125" style="129"/>
    <col min="3840" max="3845" width="5.28515625" style="129" customWidth="1"/>
    <col min="3846" max="3846" width="13.5703125" style="129" customWidth="1"/>
    <col min="3847" max="3847" width="11.7109375" style="129" customWidth="1"/>
    <col min="3848" max="3848" width="13" style="129" customWidth="1"/>
    <col min="3849" max="3849" width="13.42578125" style="129" customWidth="1"/>
    <col min="3850" max="3850" width="15" style="129" customWidth="1"/>
    <col min="3851" max="3851" width="24.7109375" style="129" customWidth="1"/>
    <col min="3852" max="4095" width="11.42578125" style="129"/>
    <col min="4096" max="4101" width="5.28515625" style="129" customWidth="1"/>
    <col min="4102" max="4102" width="13.5703125" style="129" customWidth="1"/>
    <col min="4103" max="4103" width="11.7109375" style="129" customWidth="1"/>
    <col min="4104" max="4104" width="13" style="129" customWidth="1"/>
    <col min="4105" max="4105" width="13.42578125" style="129" customWidth="1"/>
    <col min="4106" max="4106" width="15" style="129" customWidth="1"/>
    <col min="4107" max="4107" width="24.7109375" style="129" customWidth="1"/>
    <col min="4108" max="4351" width="11.42578125" style="129"/>
    <col min="4352" max="4357" width="5.28515625" style="129" customWidth="1"/>
    <col min="4358" max="4358" width="13.5703125" style="129" customWidth="1"/>
    <col min="4359" max="4359" width="11.7109375" style="129" customWidth="1"/>
    <col min="4360" max="4360" width="13" style="129" customWidth="1"/>
    <col min="4361" max="4361" width="13.42578125" style="129" customWidth="1"/>
    <col min="4362" max="4362" width="15" style="129" customWidth="1"/>
    <col min="4363" max="4363" width="24.7109375" style="129" customWidth="1"/>
    <col min="4364" max="4607" width="11.42578125" style="129"/>
    <col min="4608" max="4613" width="5.28515625" style="129" customWidth="1"/>
    <col min="4614" max="4614" width="13.5703125" style="129" customWidth="1"/>
    <col min="4615" max="4615" width="11.7109375" style="129" customWidth="1"/>
    <col min="4616" max="4616" width="13" style="129" customWidth="1"/>
    <col min="4617" max="4617" width="13.42578125" style="129" customWidth="1"/>
    <col min="4618" max="4618" width="15" style="129" customWidth="1"/>
    <col min="4619" max="4619" width="24.7109375" style="129" customWidth="1"/>
    <col min="4620" max="4863" width="11.42578125" style="129"/>
    <col min="4864" max="4869" width="5.28515625" style="129" customWidth="1"/>
    <col min="4870" max="4870" width="13.5703125" style="129" customWidth="1"/>
    <col min="4871" max="4871" width="11.7109375" style="129" customWidth="1"/>
    <col min="4872" max="4872" width="13" style="129" customWidth="1"/>
    <col min="4873" max="4873" width="13.42578125" style="129" customWidth="1"/>
    <col min="4874" max="4874" width="15" style="129" customWidth="1"/>
    <col min="4875" max="4875" width="24.7109375" style="129" customWidth="1"/>
    <col min="4876" max="5119" width="11.42578125" style="129"/>
    <col min="5120" max="5125" width="5.28515625" style="129" customWidth="1"/>
    <col min="5126" max="5126" width="13.5703125" style="129" customWidth="1"/>
    <col min="5127" max="5127" width="11.7109375" style="129" customWidth="1"/>
    <col min="5128" max="5128" width="13" style="129" customWidth="1"/>
    <col min="5129" max="5129" width="13.42578125" style="129" customWidth="1"/>
    <col min="5130" max="5130" width="15" style="129" customWidth="1"/>
    <col min="5131" max="5131" width="24.7109375" style="129" customWidth="1"/>
    <col min="5132" max="5375" width="11.42578125" style="129"/>
    <col min="5376" max="5381" width="5.28515625" style="129" customWidth="1"/>
    <col min="5382" max="5382" width="13.5703125" style="129" customWidth="1"/>
    <col min="5383" max="5383" width="11.7109375" style="129" customWidth="1"/>
    <col min="5384" max="5384" width="13" style="129" customWidth="1"/>
    <col min="5385" max="5385" width="13.42578125" style="129" customWidth="1"/>
    <col min="5386" max="5386" width="15" style="129" customWidth="1"/>
    <col min="5387" max="5387" width="24.7109375" style="129" customWidth="1"/>
    <col min="5388" max="5631" width="11.42578125" style="129"/>
    <col min="5632" max="5637" width="5.28515625" style="129" customWidth="1"/>
    <col min="5638" max="5638" width="13.5703125" style="129" customWidth="1"/>
    <col min="5639" max="5639" width="11.7109375" style="129" customWidth="1"/>
    <col min="5640" max="5640" width="13" style="129" customWidth="1"/>
    <col min="5641" max="5641" width="13.42578125" style="129" customWidth="1"/>
    <col min="5642" max="5642" width="15" style="129" customWidth="1"/>
    <col min="5643" max="5643" width="24.7109375" style="129" customWidth="1"/>
    <col min="5644" max="5887" width="11.42578125" style="129"/>
    <col min="5888" max="5893" width="5.28515625" style="129" customWidth="1"/>
    <col min="5894" max="5894" width="13.5703125" style="129" customWidth="1"/>
    <col min="5895" max="5895" width="11.7109375" style="129" customWidth="1"/>
    <col min="5896" max="5896" width="13" style="129" customWidth="1"/>
    <col min="5897" max="5897" width="13.42578125" style="129" customWidth="1"/>
    <col min="5898" max="5898" width="15" style="129" customWidth="1"/>
    <col min="5899" max="5899" width="24.7109375" style="129" customWidth="1"/>
    <col min="5900" max="6143" width="11.42578125" style="129"/>
    <col min="6144" max="6149" width="5.28515625" style="129" customWidth="1"/>
    <col min="6150" max="6150" width="13.5703125" style="129" customWidth="1"/>
    <col min="6151" max="6151" width="11.7109375" style="129" customWidth="1"/>
    <col min="6152" max="6152" width="13" style="129" customWidth="1"/>
    <col min="6153" max="6153" width="13.42578125" style="129" customWidth="1"/>
    <col min="6154" max="6154" width="15" style="129" customWidth="1"/>
    <col min="6155" max="6155" width="24.7109375" style="129" customWidth="1"/>
    <col min="6156" max="6399" width="11.42578125" style="129"/>
    <col min="6400" max="6405" width="5.28515625" style="129" customWidth="1"/>
    <col min="6406" max="6406" width="13.5703125" style="129" customWidth="1"/>
    <col min="6407" max="6407" width="11.7109375" style="129" customWidth="1"/>
    <col min="6408" max="6408" width="13" style="129" customWidth="1"/>
    <col min="6409" max="6409" width="13.42578125" style="129" customWidth="1"/>
    <col min="6410" max="6410" width="15" style="129" customWidth="1"/>
    <col min="6411" max="6411" width="24.7109375" style="129" customWidth="1"/>
    <col min="6412" max="6655" width="11.42578125" style="129"/>
    <col min="6656" max="6661" width="5.28515625" style="129" customWidth="1"/>
    <col min="6662" max="6662" width="13.5703125" style="129" customWidth="1"/>
    <col min="6663" max="6663" width="11.7109375" style="129" customWidth="1"/>
    <col min="6664" max="6664" width="13" style="129" customWidth="1"/>
    <col min="6665" max="6665" width="13.42578125" style="129" customWidth="1"/>
    <col min="6666" max="6666" width="15" style="129" customWidth="1"/>
    <col min="6667" max="6667" width="24.7109375" style="129" customWidth="1"/>
    <col min="6668" max="6911" width="11.42578125" style="129"/>
    <col min="6912" max="6917" width="5.28515625" style="129" customWidth="1"/>
    <col min="6918" max="6918" width="13.5703125" style="129" customWidth="1"/>
    <col min="6919" max="6919" width="11.7109375" style="129" customWidth="1"/>
    <col min="6920" max="6920" width="13" style="129" customWidth="1"/>
    <col min="6921" max="6921" width="13.42578125" style="129" customWidth="1"/>
    <col min="6922" max="6922" width="15" style="129" customWidth="1"/>
    <col min="6923" max="6923" width="24.7109375" style="129" customWidth="1"/>
    <col min="6924" max="7167" width="11.42578125" style="129"/>
    <col min="7168" max="7173" width="5.28515625" style="129" customWidth="1"/>
    <col min="7174" max="7174" width="13.5703125" style="129" customWidth="1"/>
    <col min="7175" max="7175" width="11.7109375" style="129" customWidth="1"/>
    <col min="7176" max="7176" width="13" style="129" customWidth="1"/>
    <col min="7177" max="7177" width="13.42578125" style="129" customWidth="1"/>
    <col min="7178" max="7178" width="15" style="129" customWidth="1"/>
    <col min="7179" max="7179" width="24.7109375" style="129" customWidth="1"/>
    <col min="7180" max="7423" width="11.42578125" style="129"/>
    <col min="7424" max="7429" width="5.28515625" style="129" customWidth="1"/>
    <col min="7430" max="7430" width="13.5703125" style="129" customWidth="1"/>
    <col min="7431" max="7431" width="11.7109375" style="129" customWidth="1"/>
    <col min="7432" max="7432" width="13" style="129" customWidth="1"/>
    <col min="7433" max="7433" width="13.42578125" style="129" customWidth="1"/>
    <col min="7434" max="7434" width="15" style="129" customWidth="1"/>
    <col min="7435" max="7435" width="24.7109375" style="129" customWidth="1"/>
    <col min="7436" max="7679" width="11.42578125" style="129"/>
    <col min="7680" max="7685" width="5.28515625" style="129" customWidth="1"/>
    <col min="7686" max="7686" width="13.5703125" style="129" customWidth="1"/>
    <col min="7687" max="7687" width="11.7109375" style="129" customWidth="1"/>
    <col min="7688" max="7688" width="13" style="129" customWidth="1"/>
    <col min="7689" max="7689" width="13.42578125" style="129" customWidth="1"/>
    <col min="7690" max="7690" width="15" style="129" customWidth="1"/>
    <col min="7691" max="7691" width="24.7109375" style="129" customWidth="1"/>
    <col min="7692" max="7935" width="11.42578125" style="129"/>
    <col min="7936" max="7941" width="5.28515625" style="129" customWidth="1"/>
    <col min="7942" max="7942" width="13.5703125" style="129" customWidth="1"/>
    <col min="7943" max="7943" width="11.7109375" style="129" customWidth="1"/>
    <col min="7944" max="7944" width="13" style="129" customWidth="1"/>
    <col min="7945" max="7945" width="13.42578125" style="129" customWidth="1"/>
    <col min="7946" max="7946" width="15" style="129" customWidth="1"/>
    <col min="7947" max="7947" width="24.7109375" style="129" customWidth="1"/>
    <col min="7948" max="8191" width="11.42578125" style="129"/>
    <col min="8192" max="8197" width="5.28515625" style="129" customWidth="1"/>
    <col min="8198" max="8198" width="13.5703125" style="129" customWidth="1"/>
    <col min="8199" max="8199" width="11.7109375" style="129" customWidth="1"/>
    <col min="8200" max="8200" width="13" style="129" customWidth="1"/>
    <col min="8201" max="8201" width="13.42578125" style="129" customWidth="1"/>
    <col min="8202" max="8202" width="15" style="129" customWidth="1"/>
    <col min="8203" max="8203" width="24.7109375" style="129" customWidth="1"/>
    <col min="8204" max="8447" width="11.42578125" style="129"/>
    <col min="8448" max="8453" width="5.28515625" style="129" customWidth="1"/>
    <col min="8454" max="8454" width="13.5703125" style="129" customWidth="1"/>
    <col min="8455" max="8455" width="11.7109375" style="129" customWidth="1"/>
    <col min="8456" max="8456" width="13" style="129" customWidth="1"/>
    <col min="8457" max="8457" width="13.42578125" style="129" customWidth="1"/>
    <col min="8458" max="8458" width="15" style="129" customWidth="1"/>
    <col min="8459" max="8459" width="24.7109375" style="129" customWidth="1"/>
    <col min="8460" max="8703" width="11.42578125" style="129"/>
    <col min="8704" max="8709" width="5.28515625" style="129" customWidth="1"/>
    <col min="8710" max="8710" width="13.5703125" style="129" customWidth="1"/>
    <col min="8711" max="8711" width="11.7109375" style="129" customWidth="1"/>
    <col min="8712" max="8712" width="13" style="129" customWidth="1"/>
    <col min="8713" max="8713" width="13.42578125" style="129" customWidth="1"/>
    <col min="8714" max="8714" width="15" style="129" customWidth="1"/>
    <col min="8715" max="8715" width="24.7109375" style="129" customWidth="1"/>
    <col min="8716" max="8959" width="11.42578125" style="129"/>
    <col min="8960" max="8965" width="5.28515625" style="129" customWidth="1"/>
    <col min="8966" max="8966" width="13.5703125" style="129" customWidth="1"/>
    <col min="8967" max="8967" width="11.7109375" style="129" customWidth="1"/>
    <col min="8968" max="8968" width="13" style="129" customWidth="1"/>
    <col min="8969" max="8969" width="13.42578125" style="129" customWidth="1"/>
    <col min="8970" max="8970" width="15" style="129" customWidth="1"/>
    <col min="8971" max="8971" width="24.7109375" style="129" customWidth="1"/>
    <col min="8972" max="9215" width="11.42578125" style="129"/>
    <col min="9216" max="9221" width="5.28515625" style="129" customWidth="1"/>
    <col min="9222" max="9222" width="13.5703125" style="129" customWidth="1"/>
    <col min="9223" max="9223" width="11.7109375" style="129" customWidth="1"/>
    <col min="9224" max="9224" width="13" style="129" customWidth="1"/>
    <col min="9225" max="9225" width="13.42578125" style="129" customWidth="1"/>
    <col min="9226" max="9226" width="15" style="129" customWidth="1"/>
    <col min="9227" max="9227" width="24.7109375" style="129" customWidth="1"/>
    <col min="9228" max="9471" width="11.42578125" style="129"/>
    <col min="9472" max="9477" width="5.28515625" style="129" customWidth="1"/>
    <col min="9478" max="9478" width="13.5703125" style="129" customWidth="1"/>
    <col min="9479" max="9479" width="11.7109375" style="129" customWidth="1"/>
    <col min="9480" max="9480" width="13" style="129" customWidth="1"/>
    <col min="9481" max="9481" width="13.42578125" style="129" customWidth="1"/>
    <col min="9482" max="9482" width="15" style="129" customWidth="1"/>
    <col min="9483" max="9483" width="24.7109375" style="129" customWidth="1"/>
    <col min="9484" max="9727" width="11.42578125" style="129"/>
    <col min="9728" max="9733" width="5.28515625" style="129" customWidth="1"/>
    <col min="9734" max="9734" width="13.5703125" style="129" customWidth="1"/>
    <col min="9735" max="9735" width="11.7109375" style="129" customWidth="1"/>
    <col min="9736" max="9736" width="13" style="129" customWidth="1"/>
    <col min="9737" max="9737" width="13.42578125" style="129" customWidth="1"/>
    <col min="9738" max="9738" width="15" style="129" customWidth="1"/>
    <col min="9739" max="9739" width="24.7109375" style="129" customWidth="1"/>
    <col min="9740" max="9983" width="11.42578125" style="129"/>
    <col min="9984" max="9989" width="5.28515625" style="129" customWidth="1"/>
    <col min="9990" max="9990" width="13.5703125" style="129" customWidth="1"/>
    <col min="9991" max="9991" width="11.7109375" style="129" customWidth="1"/>
    <col min="9992" max="9992" width="13" style="129" customWidth="1"/>
    <col min="9993" max="9993" width="13.42578125" style="129" customWidth="1"/>
    <col min="9994" max="9994" width="15" style="129" customWidth="1"/>
    <col min="9995" max="9995" width="24.7109375" style="129" customWidth="1"/>
    <col min="9996" max="10239" width="11.42578125" style="129"/>
    <col min="10240" max="10245" width="5.28515625" style="129" customWidth="1"/>
    <col min="10246" max="10246" width="13.5703125" style="129" customWidth="1"/>
    <col min="10247" max="10247" width="11.7109375" style="129" customWidth="1"/>
    <col min="10248" max="10248" width="13" style="129" customWidth="1"/>
    <col min="10249" max="10249" width="13.42578125" style="129" customWidth="1"/>
    <col min="10250" max="10250" width="15" style="129" customWidth="1"/>
    <col min="10251" max="10251" width="24.7109375" style="129" customWidth="1"/>
    <col min="10252" max="10495" width="11.42578125" style="129"/>
    <col min="10496" max="10501" width="5.28515625" style="129" customWidth="1"/>
    <col min="10502" max="10502" width="13.5703125" style="129" customWidth="1"/>
    <col min="10503" max="10503" width="11.7109375" style="129" customWidth="1"/>
    <col min="10504" max="10504" width="13" style="129" customWidth="1"/>
    <col min="10505" max="10505" width="13.42578125" style="129" customWidth="1"/>
    <col min="10506" max="10506" width="15" style="129" customWidth="1"/>
    <col min="10507" max="10507" width="24.7109375" style="129" customWidth="1"/>
    <col min="10508" max="10751" width="11.42578125" style="129"/>
    <col min="10752" max="10757" width="5.28515625" style="129" customWidth="1"/>
    <col min="10758" max="10758" width="13.5703125" style="129" customWidth="1"/>
    <col min="10759" max="10759" width="11.7109375" style="129" customWidth="1"/>
    <col min="10760" max="10760" width="13" style="129" customWidth="1"/>
    <col min="10761" max="10761" width="13.42578125" style="129" customWidth="1"/>
    <col min="10762" max="10762" width="15" style="129" customWidth="1"/>
    <col min="10763" max="10763" width="24.7109375" style="129" customWidth="1"/>
    <col min="10764" max="11007" width="11.42578125" style="129"/>
    <col min="11008" max="11013" width="5.28515625" style="129" customWidth="1"/>
    <col min="11014" max="11014" width="13.5703125" style="129" customWidth="1"/>
    <col min="11015" max="11015" width="11.7109375" style="129" customWidth="1"/>
    <col min="11016" max="11016" width="13" style="129" customWidth="1"/>
    <col min="11017" max="11017" width="13.42578125" style="129" customWidth="1"/>
    <col min="11018" max="11018" width="15" style="129" customWidth="1"/>
    <col min="11019" max="11019" width="24.7109375" style="129" customWidth="1"/>
    <col min="11020" max="11263" width="11.42578125" style="129"/>
    <col min="11264" max="11269" width="5.28515625" style="129" customWidth="1"/>
    <col min="11270" max="11270" width="13.5703125" style="129" customWidth="1"/>
    <col min="11271" max="11271" width="11.7109375" style="129" customWidth="1"/>
    <col min="11272" max="11272" width="13" style="129" customWidth="1"/>
    <col min="11273" max="11273" width="13.42578125" style="129" customWidth="1"/>
    <col min="11274" max="11274" width="15" style="129" customWidth="1"/>
    <col min="11275" max="11275" width="24.7109375" style="129" customWidth="1"/>
    <col min="11276" max="11519" width="11.42578125" style="129"/>
    <col min="11520" max="11525" width="5.28515625" style="129" customWidth="1"/>
    <col min="11526" max="11526" width="13.5703125" style="129" customWidth="1"/>
    <col min="11527" max="11527" width="11.7109375" style="129" customWidth="1"/>
    <col min="11528" max="11528" width="13" style="129" customWidth="1"/>
    <col min="11529" max="11529" width="13.42578125" style="129" customWidth="1"/>
    <col min="11530" max="11530" width="15" style="129" customWidth="1"/>
    <col min="11531" max="11531" width="24.7109375" style="129" customWidth="1"/>
    <col min="11532" max="11775" width="11.42578125" style="129"/>
    <col min="11776" max="11781" width="5.28515625" style="129" customWidth="1"/>
    <col min="11782" max="11782" width="13.5703125" style="129" customWidth="1"/>
    <col min="11783" max="11783" width="11.7109375" style="129" customWidth="1"/>
    <col min="11784" max="11784" width="13" style="129" customWidth="1"/>
    <col min="11785" max="11785" width="13.42578125" style="129" customWidth="1"/>
    <col min="11786" max="11786" width="15" style="129" customWidth="1"/>
    <col min="11787" max="11787" width="24.7109375" style="129" customWidth="1"/>
    <col min="11788" max="12031" width="11.42578125" style="129"/>
    <col min="12032" max="12037" width="5.28515625" style="129" customWidth="1"/>
    <col min="12038" max="12038" width="13.5703125" style="129" customWidth="1"/>
    <col min="12039" max="12039" width="11.7109375" style="129" customWidth="1"/>
    <col min="12040" max="12040" width="13" style="129" customWidth="1"/>
    <col min="12041" max="12041" width="13.42578125" style="129" customWidth="1"/>
    <col min="12042" max="12042" width="15" style="129" customWidth="1"/>
    <col min="12043" max="12043" width="24.7109375" style="129" customWidth="1"/>
    <col min="12044" max="12287" width="11.42578125" style="129"/>
    <col min="12288" max="12293" width="5.28515625" style="129" customWidth="1"/>
    <col min="12294" max="12294" width="13.5703125" style="129" customWidth="1"/>
    <col min="12295" max="12295" width="11.7109375" style="129" customWidth="1"/>
    <col min="12296" max="12296" width="13" style="129" customWidth="1"/>
    <col min="12297" max="12297" width="13.42578125" style="129" customWidth="1"/>
    <col min="12298" max="12298" width="15" style="129" customWidth="1"/>
    <col min="12299" max="12299" width="24.7109375" style="129" customWidth="1"/>
    <col min="12300" max="12543" width="11.42578125" style="129"/>
    <col min="12544" max="12549" width="5.28515625" style="129" customWidth="1"/>
    <col min="12550" max="12550" width="13.5703125" style="129" customWidth="1"/>
    <col min="12551" max="12551" width="11.7109375" style="129" customWidth="1"/>
    <col min="12552" max="12552" width="13" style="129" customWidth="1"/>
    <col min="12553" max="12553" width="13.42578125" style="129" customWidth="1"/>
    <col min="12554" max="12554" width="15" style="129" customWidth="1"/>
    <col min="12555" max="12555" width="24.7109375" style="129" customWidth="1"/>
    <col min="12556" max="12799" width="11.42578125" style="129"/>
    <col min="12800" max="12805" width="5.28515625" style="129" customWidth="1"/>
    <col min="12806" max="12806" width="13.5703125" style="129" customWidth="1"/>
    <col min="12807" max="12807" width="11.7109375" style="129" customWidth="1"/>
    <col min="12808" max="12808" width="13" style="129" customWidth="1"/>
    <col min="12809" max="12809" width="13.42578125" style="129" customWidth="1"/>
    <col min="12810" max="12810" width="15" style="129" customWidth="1"/>
    <col min="12811" max="12811" width="24.7109375" style="129" customWidth="1"/>
    <col min="12812" max="13055" width="11.42578125" style="129"/>
    <col min="13056" max="13061" width="5.28515625" style="129" customWidth="1"/>
    <col min="13062" max="13062" width="13.5703125" style="129" customWidth="1"/>
    <col min="13063" max="13063" width="11.7109375" style="129" customWidth="1"/>
    <col min="13064" max="13064" width="13" style="129" customWidth="1"/>
    <col min="13065" max="13065" width="13.42578125" style="129" customWidth="1"/>
    <col min="13066" max="13066" width="15" style="129" customWidth="1"/>
    <col min="13067" max="13067" width="24.7109375" style="129" customWidth="1"/>
    <col min="13068" max="13311" width="11.42578125" style="129"/>
    <col min="13312" max="13317" width="5.28515625" style="129" customWidth="1"/>
    <col min="13318" max="13318" width="13.5703125" style="129" customWidth="1"/>
    <col min="13319" max="13319" width="11.7109375" style="129" customWidth="1"/>
    <col min="13320" max="13320" width="13" style="129" customWidth="1"/>
    <col min="13321" max="13321" width="13.42578125" style="129" customWidth="1"/>
    <col min="13322" max="13322" width="15" style="129" customWidth="1"/>
    <col min="13323" max="13323" width="24.7109375" style="129" customWidth="1"/>
    <col min="13324" max="13567" width="11.42578125" style="129"/>
    <col min="13568" max="13573" width="5.28515625" style="129" customWidth="1"/>
    <col min="13574" max="13574" width="13.5703125" style="129" customWidth="1"/>
    <col min="13575" max="13575" width="11.7109375" style="129" customWidth="1"/>
    <col min="13576" max="13576" width="13" style="129" customWidth="1"/>
    <col min="13577" max="13577" width="13.42578125" style="129" customWidth="1"/>
    <col min="13578" max="13578" width="15" style="129" customWidth="1"/>
    <col min="13579" max="13579" width="24.7109375" style="129" customWidth="1"/>
    <col min="13580" max="13823" width="11.42578125" style="129"/>
    <col min="13824" max="13829" width="5.28515625" style="129" customWidth="1"/>
    <col min="13830" max="13830" width="13.5703125" style="129" customWidth="1"/>
    <col min="13831" max="13831" width="11.7109375" style="129" customWidth="1"/>
    <col min="13832" max="13832" width="13" style="129" customWidth="1"/>
    <col min="13833" max="13833" width="13.42578125" style="129" customWidth="1"/>
    <col min="13834" max="13834" width="15" style="129" customWidth="1"/>
    <col min="13835" max="13835" width="24.7109375" style="129" customWidth="1"/>
    <col min="13836" max="14079" width="11.42578125" style="129"/>
    <col min="14080" max="14085" width="5.28515625" style="129" customWidth="1"/>
    <col min="14086" max="14086" width="13.5703125" style="129" customWidth="1"/>
    <col min="14087" max="14087" width="11.7109375" style="129" customWidth="1"/>
    <col min="14088" max="14088" width="13" style="129" customWidth="1"/>
    <col min="14089" max="14089" width="13.42578125" style="129" customWidth="1"/>
    <col min="14090" max="14090" width="15" style="129" customWidth="1"/>
    <col min="14091" max="14091" width="24.7109375" style="129" customWidth="1"/>
    <col min="14092" max="14335" width="11.42578125" style="129"/>
    <col min="14336" max="14341" width="5.28515625" style="129" customWidth="1"/>
    <col min="14342" max="14342" width="13.5703125" style="129" customWidth="1"/>
    <col min="14343" max="14343" width="11.7109375" style="129" customWidth="1"/>
    <col min="14344" max="14344" width="13" style="129" customWidth="1"/>
    <col min="14345" max="14345" width="13.42578125" style="129" customWidth="1"/>
    <col min="14346" max="14346" width="15" style="129" customWidth="1"/>
    <col min="14347" max="14347" width="24.7109375" style="129" customWidth="1"/>
    <col min="14348" max="14591" width="11.42578125" style="129"/>
    <col min="14592" max="14597" width="5.28515625" style="129" customWidth="1"/>
    <col min="14598" max="14598" width="13.5703125" style="129" customWidth="1"/>
    <col min="14599" max="14599" width="11.7109375" style="129" customWidth="1"/>
    <col min="14600" max="14600" width="13" style="129" customWidth="1"/>
    <col min="14601" max="14601" width="13.42578125" style="129" customWidth="1"/>
    <col min="14602" max="14602" width="15" style="129" customWidth="1"/>
    <col min="14603" max="14603" width="24.7109375" style="129" customWidth="1"/>
    <col min="14604" max="14847" width="11.42578125" style="129"/>
    <col min="14848" max="14853" width="5.28515625" style="129" customWidth="1"/>
    <col min="14854" max="14854" width="13.5703125" style="129" customWidth="1"/>
    <col min="14855" max="14855" width="11.7109375" style="129" customWidth="1"/>
    <col min="14856" max="14856" width="13" style="129" customWidth="1"/>
    <col min="14857" max="14857" width="13.42578125" style="129" customWidth="1"/>
    <col min="14858" max="14858" width="15" style="129" customWidth="1"/>
    <col min="14859" max="14859" width="24.7109375" style="129" customWidth="1"/>
    <col min="14860" max="15103" width="11.42578125" style="129"/>
    <col min="15104" max="15109" width="5.28515625" style="129" customWidth="1"/>
    <col min="15110" max="15110" width="13.5703125" style="129" customWidth="1"/>
    <col min="15111" max="15111" width="11.7109375" style="129" customWidth="1"/>
    <col min="15112" max="15112" width="13" style="129" customWidth="1"/>
    <col min="15113" max="15113" width="13.42578125" style="129" customWidth="1"/>
    <col min="15114" max="15114" width="15" style="129" customWidth="1"/>
    <col min="15115" max="15115" width="24.7109375" style="129" customWidth="1"/>
    <col min="15116" max="15359" width="11.42578125" style="129"/>
    <col min="15360" max="15365" width="5.28515625" style="129" customWidth="1"/>
    <col min="15366" max="15366" width="13.5703125" style="129" customWidth="1"/>
    <col min="15367" max="15367" width="11.7109375" style="129" customWidth="1"/>
    <col min="15368" max="15368" width="13" style="129" customWidth="1"/>
    <col min="15369" max="15369" width="13.42578125" style="129" customWidth="1"/>
    <col min="15370" max="15370" width="15" style="129" customWidth="1"/>
    <col min="15371" max="15371" width="24.7109375" style="129" customWidth="1"/>
    <col min="15372" max="15615" width="11.42578125" style="129"/>
    <col min="15616" max="15621" width="5.28515625" style="129" customWidth="1"/>
    <col min="15622" max="15622" width="13.5703125" style="129" customWidth="1"/>
    <col min="15623" max="15623" width="11.7109375" style="129" customWidth="1"/>
    <col min="15624" max="15624" width="13" style="129" customWidth="1"/>
    <col min="15625" max="15625" width="13.42578125" style="129" customWidth="1"/>
    <col min="15626" max="15626" width="15" style="129" customWidth="1"/>
    <col min="15627" max="15627" width="24.7109375" style="129" customWidth="1"/>
    <col min="15628" max="15871" width="11.42578125" style="129"/>
    <col min="15872" max="15877" width="5.28515625" style="129" customWidth="1"/>
    <col min="15878" max="15878" width="13.5703125" style="129" customWidth="1"/>
    <col min="15879" max="15879" width="11.7109375" style="129" customWidth="1"/>
    <col min="15880" max="15880" width="13" style="129" customWidth="1"/>
    <col min="15881" max="15881" width="13.42578125" style="129" customWidth="1"/>
    <col min="15882" max="15882" width="15" style="129" customWidth="1"/>
    <col min="15883" max="15883" width="24.7109375" style="129" customWidth="1"/>
    <col min="15884" max="16127" width="11.42578125" style="129"/>
    <col min="16128" max="16133" width="5.28515625" style="129" customWidth="1"/>
    <col min="16134" max="16134" width="13.5703125" style="129" customWidth="1"/>
    <col min="16135" max="16135" width="11.7109375" style="129" customWidth="1"/>
    <col min="16136" max="16136" width="13" style="129" customWidth="1"/>
    <col min="16137" max="16137" width="13.42578125" style="129" customWidth="1"/>
    <col min="16138" max="16138" width="15" style="129" customWidth="1"/>
    <col min="16139" max="16139" width="24.7109375" style="129" customWidth="1"/>
    <col min="16140" max="16384" width="11.42578125" style="129"/>
  </cols>
  <sheetData>
    <row r="1" spans="1:11" ht="18" x14ac:dyDescent="0.25">
      <c r="A1" s="125"/>
      <c r="B1" s="125"/>
      <c r="C1" s="125"/>
      <c r="D1" s="126"/>
      <c r="E1" s="126"/>
      <c r="F1" s="128"/>
      <c r="G1" s="127"/>
      <c r="H1" s="125"/>
      <c r="I1" s="126"/>
    </row>
    <row r="2" spans="1:11" ht="18" x14ac:dyDescent="0.25">
      <c r="A2" s="125"/>
      <c r="B2" s="125" t="s">
        <v>291</v>
      </c>
      <c r="C2" s="125"/>
      <c r="D2" s="126"/>
      <c r="E2" s="126"/>
      <c r="F2" s="130"/>
      <c r="G2" s="127"/>
      <c r="H2" s="125"/>
      <c r="I2" s="126"/>
    </row>
    <row r="3" spans="1:11" ht="18" x14ac:dyDescent="0.25">
      <c r="A3" s="131"/>
      <c r="B3" s="125" t="str">
        <f>'Element relatif aux mesures (P)'!F1&amp;"kV "&amp;'Element relatif aux mesures (P)'!F2</f>
        <v xml:space="preserve">kV </v>
      </c>
      <c r="C3" s="131"/>
      <c r="D3" s="131"/>
      <c r="E3" s="131"/>
      <c r="F3" s="131"/>
      <c r="H3" s="131"/>
      <c r="I3" s="131"/>
    </row>
    <row r="4" spans="1:11" x14ac:dyDescent="0.2">
      <c r="A4" s="131"/>
      <c r="B4" s="131"/>
      <c r="C4" s="131"/>
      <c r="D4" s="131"/>
      <c r="E4" s="131"/>
      <c r="F4" s="131"/>
      <c r="H4" s="131"/>
      <c r="I4" s="131"/>
    </row>
    <row r="5" spans="1:11" x14ac:dyDescent="0.2">
      <c r="A5" s="131"/>
      <c r="B5" s="131"/>
      <c r="C5" s="131"/>
      <c r="D5" s="131"/>
      <c r="E5" s="131"/>
      <c r="F5" s="131"/>
      <c r="H5" s="131"/>
      <c r="I5" s="131"/>
    </row>
    <row r="6" spans="1:11" x14ac:dyDescent="0.2">
      <c r="A6" s="131"/>
      <c r="B6" s="131"/>
      <c r="C6" s="131"/>
      <c r="D6" s="131"/>
      <c r="E6" s="131"/>
      <c r="F6" s="131"/>
      <c r="H6" s="131"/>
      <c r="I6" s="131"/>
    </row>
    <row r="7" spans="1:11" ht="12.75" customHeight="1" x14ac:dyDescent="0.2">
      <c r="A7" s="179" t="s">
        <v>0</v>
      </c>
      <c r="B7" s="180"/>
      <c r="C7" s="181" t="s">
        <v>1</v>
      </c>
      <c r="D7" s="182"/>
      <c r="E7" s="183"/>
      <c r="F7" s="182"/>
      <c r="G7" s="182"/>
      <c r="H7" s="184" t="s">
        <v>283</v>
      </c>
      <c r="I7" s="184"/>
      <c r="J7" s="184" t="s">
        <v>284</v>
      </c>
      <c r="K7" s="184"/>
    </row>
    <row r="8" spans="1:11" ht="20.25" customHeight="1" x14ac:dyDescent="0.2">
      <c r="A8" s="175" t="s">
        <v>4</v>
      </c>
      <c r="B8" s="176" t="s">
        <v>5</v>
      </c>
      <c r="C8" s="133" t="s">
        <v>285</v>
      </c>
      <c r="D8" s="134" t="s">
        <v>286</v>
      </c>
      <c r="E8" s="177" t="s">
        <v>290</v>
      </c>
      <c r="F8" s="185" t="s">
        <v>302</v>
      </c>
      <c r="G8" s="187" t="s">
        <v>287</v>
      </c>
      <c r="H8" s="185" t="s">
        <v>4</v>
      </c>
      <c r="I8" s="175" t="s">
        <v>5</v>
      </c>
      <c r="J8" s="185" t="s">
        <v>288</v>
      </c>
      <c r="K8" s="186" t="s">
        <v>289</v>
      </c>
    </row>
    <row r="9" spans="1:11" ht="20.25" customHeight="1" x14ac:dyDescent="0.2">
      <c r="A9" s="175"/>
      <c r="B9" s="176"/>
      <c r="C9" s="133" t="s">
        <v>4</v>
      </c>
      <c r="D9" s="134" t="s">
        <v>5</v>
      </c>
      <c r="E9" s="178"/>
      <c r="F9" s="185"/>
      <c r="G9" s="187"/>
      <c r="H9" s="185"/>
      <c r="I9" s="175"/>
      <c r="J9" s="185"/>
      <c r="K9" s="186"/>
    </row>
    <row r="10" spans="1:11" s="142" customFormat="1" x14ac:dyDescent="0.2">
      <c r="A10" s="135">
        <f>IF('Element relatif aux mesures (P)'!A10&lt;&gt;"",'Element relatif aux mesures (P)'!A10,"")</f>
        <v>1</v>
      </c>
      <c r="B10" s="136">
        <f>IF('Element relatif aux mesures (P)'!B10&lt;&gt;"",'Element relatif aux mesures (P)'!B10,"")</f>
        <v>2</v>
      </c>
      <c r="C10" s="137" t="str">
        <f>IF('Element relatif aux mesures (P)'!C10&lt;&gt;"",'Element relatif aux mesures (P)'!C10,"")</f>
        <v>1</v>
      </c>
      <c r="D10" s="138" t="str">
        <f>IF('Element relatif aux mesures (P)'!D10&lt;&gt;"",'Element relatif aux mesures (P)'!D10,"")</f>
        <v>2</v>
      </c>
      <c r="E10" s="144" t="str">
        <f>IF(C10&lt;&gt;"",'Element relatif aux mesures (P)'!E10,"")</f>
        <v>ASTER 228</v>
      </c>
      <c r="F10" s="139">
        <f>IF(C10&lt;&gt;"",(1-'Element relatif aux mesures (P)'!N10) * 'Element relatif aux mesures (P)'!L10,"")</f>
        <v>1188</v>
      </c>
      <c r="G10" s="140">
        <f>IF(C10&lt;&gt;"",'Element relatif aux mesures (P)'!Z10,"")</f>
        <v>18</v>
      </c>
      <c r="H10" s="137"/>
      <c r="I10" s="135"/>
      <c r="J10" s="139"/>
      <c r="K10" s="141"/>
    </row>
    <row r="11" spans="1:11" s="142" customFormat="1" x14ac:dyDescent="0.2">
      <c r="A11" s="135" t="str">
        <f>IF('Element relatif aux mesures (P)'!A11&lt;&gt;"",'Element relatif aux mesures (P)'!A11,"")</f>
        <v/>
      </c>
      <c r="B11" s="136" t="str">
        <f>IF('Element relatif aux mesures (P)'!B11&lt;&gt;"",'Element relatif aux mesures (P)'!B11,"")</f>
        <v/>
      </c>
      <c r="C11" s="137" t="str">
        <f>IF('Element relatif aux mesures (P)'!C11&lt;&gt;"",'Element relatif aux mesures (P)'!C11,"")</f>
        <v/>
      </c>
      <c r="D11" s="138" t="str">
        <f>IF('Element relatif aux mesures (P)'!D11&lt;&gt;"",'Element relatif aux mesures (P)'!D11,"")</f>
        <v/>
      </c>
      <c r="E11" s="144" t="str">
        <f>IF(C11&lt;&gt;"",'Element relatif aux mesures (P)'!E11,"")</f>
        <v/>
      </c>
      <c r="F11" s="139" t="str">
        <f>IF(C11&lt;&gt;"",(1-'Element relatif aux mesures (P)'!N11) * 'Element relatif aux mesures (P)'!L11,"")</f>
        <v/>
      </c>
      <c r="G11" s="140" t="str">
        <f>IF(C11&lt;&gt;"",'Element relatif aux mesures (P)'!Z11,"")</f>
        <v/>
      </c>
      <c r="H11" s="137"/>
      <c r="I11" s="135"/>
      <c r="J11" s="139"/>
      <c r="K11" s="141"/>
    </row>
    <row r="12" spans="1:11" s="142" customFormat="1" x14ac:dyDescent="0.2">
      <c r="A12" s="135" t="str">
        <f>IF('Element relatif aux mesures (P)'!A12&lt;&gt;"",'Element relatif aux mesures (P)'!A12,"")</f>
        <v/>
      </c>
      <c r="B12" s="136" t="str">
        <f>IF('Element relatif aux mesures (P)'!B12&lt;&gt;"",'Element relatif aux mesures (P)'!B12,"")</f>
        <v/>
      </c>
      <c r="C12" s="137" t="str">
        <f>IF('Element relatif aux mesures (P)'!C12&lt;&gt;"",'Element relatif aux mesures (P)'!C12,"")</f>
        <v/>
      </c>
      <c r="D12" s="138" t="str">
        <f>IF('Element relatif aux mesures (P)'!D12&lt;&gt;"",'Element relatif aux mesures (P)'!D12,"")</f>
        <v/>
      </c>
      <c r="E12" s="144" t="str">
        <f>IF(C12&lt;&gt;"",'Element relatif aux mesures (P)'!E12,"")</f>
        <v/>
      </c>
      <c r="F12" s="139" t="str">
        <f>IF(C12&lt;&gt;"",(1-'Element relatif aux mesures (P)'!N12) * 'Element relatif aux mesures (P)'!L12,"")</f>
        <v/>
      </c>
      <c r="G12" s="140" t="str">
        <f>IF(C12&lt;&gt;"",'Element relatif aux mesures (P)'!Z12,"")</f>
        <v/>
      </c>
      <c r="H12" s="137"/>
      <c r="I12" s="135"/>
      <c r="J12" s="139"/>
      <c r="K12" s="141"/>
    </row>
    <row r="13" spans="1:11" s="142" customFormat="1" x14ac:dyDescent="0.2">
      <c r="A13" s="135" t="str">
        <f>IF('Element relatif aux mesures (P)'!A13&lt;&gt;"",'Element relatif aux mesures (P)'!A13,"")</f>
        <v/>
      </c>
      <c r="B13" s="136" t="str">
        <f>IF('Element relatif aux mesures (P)'!B13&lt;&gt;"",'Element relatif aux mesures (P)'!B13,"")</f>
        <v/>
      </c>
      <c r="C13" s="137" t="str">
        <f>IF('Element relatif aux mesures (P)'!C13&lt;&gt;"",'Element relatif aux mesures (P)'!C13,"")</f>
        <v/>
      </c>
      <c r="D13" s="138" t="str">
        <f>IF('Element relatif aux mesures (P)'!D13&lt;&gt;"",'Element relatif aux mesures (P)'!D13,"")</f>
        <v/>
      </c>
      <c r="E13" s="144" t="str">
        <f>IF(C13&lt;&gt;"",'Element relatif aux mesures (P)'!E13,"")</f>
        <v/>
      </c>
      <c r="F13" s="139" t="str">
        <f>IF(C13&lt;&gt;"",(1-'Element relatif aux mesures (P)'!N13) * 'Element relatif aux mesures (P)'!L13,"")</f>
        <v/>
      </c>
      <c r="G13" s="140" t="str">
        <f>IF(C13&lt;&gt;"",'Element relatif aux mesures (P)'!Z13,"")</f>
        <v/>
      </c>
      <c r="H13" s="137"/>
      <c r="I13" s="135"/>
      <c r="J13" s="139"/>
      <c r="K13" s="141"/>
    </row>
    <row r="14" spans="1:11" s="142" customFormat="1" x14ac:dyDescent="0.2">
      <c r="A14" s="135" t="str">
        <f>IF('Element relatif aux mesures (P)'!A14&lt;&gt;"",'Element relatif aux mesures (P)'!A14,"")</f>
        <v/>
      </c>
      <c r="B14" s="136" t="str">
        <f>IF('Element relatif aux mesures (P)'!B14&lt;&gt;"",'Element relatif aux mesures (P)'!B14,"")</f>
        <v/>
      </c>
      <c r="C14" s="137" t="str">
        <f>IF('Element relatif aux mesures (P)'!C14&lt;&gt;"",'Element relatif aux mesures (P)'!C14,"")</f>
        <v/>
      </c>
      <c r="D14" s="138" t="str">
        <f>IF('Element relatif aux mesures (P)'!D14&lt;&gt;"",'Element relatif aux mesures (P)'!D14,"")</f>
        <v/>
      </c>
      <c r="E14" s="144" t="str">
        <f>IF(C14&lt;&gt;"",'Element relatif aux mesures (P)'!E14,"")</f>
        <v/>
      </c>
      <c r="F14" s="139" t="str">
        <f>IF(C14&lt;&gt;"",(1-'Element relatif aux mesures (P)'!N14) * 'Element relatif aux mesures (P)'!L14,"")</f>
        <v/>
      </c>
      <c r="G14" s="140" t="str">
        <f>IF(C14&lt;&gt;"",'Element relatif aux mesures (P)'!Z14,"")</f>
        <v/>
      </c>
      <c r="H14" s="137"/>
      <c r="I14" s="135"/>
      <c r="J14" s="139"/>
      <c r="K14" s="141"/>
    </row>
    <row r="15" spans="1:11" s="142" customFormat="1" x14ac:dyDescent="0.2">
      <c r="A15" s="135" t="str">
        <f>IF('Element relatif aux mesures (P)'!A15&lt;&gt;"",'Element relatif aux mesures (P)'!A15,"")</f>
        <v/>
      </c>
      <c r="B15" s="136" t="str">
        <f>IF('Element relatif aux mesures (P)'!B15&lt;&gt;"",'Element relatif aux mesures (P)'!B15,"")</f>
        <v/>
      </c>
      <c r="C15" s="137" t="str">
        <f>IF('Element relatif aux mesures (P)'!C15&lt;&gt;"",'Element relatif aux mesures (P)'!C15,"")</f>
        <v/>
      </c>
      <c r="D15" s="138" t="str">
        <f>IF('Element relatif aux mesures (P)'!D15&lt;&gt;"",'Element relatif aux mesures (P)'!D15,"")</f>
        <v/>
      </c>
      <c r="E15" s="144" t="str">
        <f>IF(C15&lt;&gt;"",'Element relatif aux mesures (P)'!E15,"")</f>
        <v/>
      </c>
      <c r="F15" s="139" t="str">
        <f>IF(C15&lt;&gt;"",(1-'Element relatif aux mesures (P)'!N15) * 'Element relatif aux mesures (P)'!L15,"")</f>
        <v/>
      </c>
      <c r="G15" s="140" t="str">
        <f>IF(C15&lt;&gt;"",'Element relatif aux mesures (P)'!Z15,"")</f>
        <v/>
      </c>
      <c r="H15" s="137"/>
      <c r="I15" s="135"/>
      <c r="J15" s="139"/>
      <c r="K15" s="141"/>
    </row>
    <row r="16" spans="1:11" s="142" customFormat="1" x14ac:dyDescent="0.2">
      <c r="A16" s="135" t="str">
        <f>IF('Element relatif aux mesures (P)'!A16&lt;&gt;"",'Element relatif aux mesures (P)'!A16,"")</f>
        <v/>
      </c>
      <c r="B16" s="136" t="str">
        <f>IF('Element relatif aux mesures (P)'!B16&lt;&gt;"",'Element relatif aux mesures (P)'!B16,"")</f>
        <v/>
      </c>
      <c r="C16" s="137" t="str">
        <f>IF('Element relatif aux mesures (P)'!C16&lt;&gt;"",'Element relatif aux mesures (P)'!C16,"")</f>
        <v/>
      </c>
      <c r="D16" s="138" t="str">
        <f>IF('Element relatif aux mesures (P)'!D16&lt;&gt;"",'Element relatif aux mesures (P)'!D16,"")</f>
        <v/>
      </c>
      <c r="E16" s="144" t="str">
        <f>IF(C16&lt;&gt;"",'Element relatif aux mesures (P)'!E16,"")</f>
        <v/>
      </c>
      <c r="F16" s="139" t="str">
        <f>IF(C16&lt;&gt;"",(1-'Element relatif aux mesures (P)'!N16) * 'Element relatif aux mesures (P)'!L16,"")</f>
        <v/>
      </c>
      <c r="G16" s="140" t="str">
        <f>IF(C16&lt;&gt;"",'Element relatif aux mesures (P)'!Z16,"")</f>
        <v/>
      </c>
      <c r="H16" s="137"/>
      <c r="I16" s="135"/>
      <c r="J16" s="139"/>
      <c r="K16" s="141"/>
    </row>
    <row r="17" spans="1:11" s="142" customFormat="1" x14ac:dyDescent="0.2">
      <c r="A17" s="135" t="str">
        <f>IF('Element relatif aux mesures (P)'!A17&lt;&gt;"",'Element relatif aux mesures (P)'!A17,"")</f>
        <v/>
      </c>
      <c r="B17" s="136" t="str">
        <f>IF('Element relatif aux mesures (P)'!B17&lt;&gt;"",'Element relatif aux mesures (P)'!B17,"")</f>
        <v/>
      </c>
      <c r="C17" s="137" t="str">
        <f>IF('Element relatif aux mesures (P)'!C17&lt;&gt;"",'Element relatif aux mesures (P)'!C17,"")</f>
        <v/>
      </c>
      <c r="D17" s="138" t="str">
        <f>IF('Element relatif aux mesures (P)'!D17&lt;&gt;"",'Element relatif aux mesures (P)'!D17,"")</f>
        <v/>
      </c>
      <c r="E17" s="144" t="str">
        <f>IF(C17&lt;&gt;"",'Element relatif aux mesures (P)'!E17,"")</f>
        <v/>
      </c>
      <c r="F17" s="139" t="str">
        <f>IF(C17&lt;&gt;"",(1-'Element relatif aux mesures (P)'!N17) * 'Element relatif aux mesures (P)'!L17,"")</f>
        <v/>
      </c>
      <c r="G17" s="140" t="str">
        <f>IF(C17&lt;&gt;"",'Element relatif aux mesures (P)'!Z17,"")</f>
        <v/>
      </c>
      <c r="H17" s="137"/>
      <c r="I17" s="135"/>
      <c r="J17" s="139"/>
      <c r="K17" s="141"/>
    </row>
    <row r="18" spans="1:11" s="142" customFormat="1" x14ac:dyDescent="0.2">
      <c r="A18" s="135" t="str">
        <f>IF('Element relatif aux mesures (P)'!A18&lt;&gt;"",'Element relatif aux mesures (P)'!A18,"")</f>
        <v/>
      </c>
      <c r="B18" s="136" t="str">
        <f>IF('Element relatif aux mesures (P)'!B18&lt;&gt;"",'Element relatif aux mesures (P)'!B18,"")</f>
        <v/>
      </c>
      <c r="C18" s="137" t="str">
        <f>IF('Element relatif aux mesures (P)'!C18&lt;&gt;"",'Element relatif aux mesures (P)'!C18,"")</f>
        <v/>
      </c>
      <c r="D18" s="138" t="str">
        <f>IF('Element relatif aux mesures (P)'!D18&lt;&gt;"",'Element relatif aux mesures (P)'!D18,"")</f>
        <v/>
      </c>
      <c r="E18" s="144" t="str">
        <f>IF(C18&lt;&gt;"",'Element relatif aux mesures (P)'!E18,"")</f>
        <v/>
      </c>
      <c r="F18" s="139" t="str">
        <f>IF(C18&lt;&gt;"",(1-'Element relatif aux mesures (P)'!N18) * 'Element relatif aux mesures (P)'!L18,"")</f>
        <v/>
      </c>
      <c r="G18" s="140" t="str">
        <f>IF(C18&lt;&gt;"",'Element relatif aux mesures (P)'!Z18,"")</f>
        <v/>
      </c>
      <c r="H18" s="137"/>
      <c r="I18" s="135"/>
      <c r="J18" s="139"/>
      <c r="K18" s="141"/>
    </row>
    <row r="19" spans="1:11" s="142" customFormat="1" x14ac:dyDescent="0.2">
      <c r="A19" s="135" t="str">
        <f>IF('Element relatif aux mesures (P)'!A19&lt;&gt;"",'Element relatif aux mesures (P)'!A19,"")</f>
        <v/>
      </c>
      <c r="B19" s="136" t="str">
        <f>IF('Element relatif aux mesures (P)'!B19&lt;&gt;"",'Element relatif aux mesures (P)'!B19,"")</f>
        <v/>
      </c>
      <c r="C19" s="137" t="str">
        <f>IF('Element relatif aux mesures (P)'!C19&lt;&gt;"",'Element relatif aux mesures (P)'!C19,"")</f>
        <v/>
      </c>
      <c r="D19" s="138" t="str">
        <f>IF('Element relatif aux mesures (P)'!D19&lt;&gt;"",'Element relatif aux mesures (P)'!D19,"")</f>
        <v/>
      </c>
      <c r="E19" s="144" t="str">
        <f>IF(C19&lt;&gt;"",'Element relatif aux mesures (P)'!E19,"")</f>
        <v/>
      </c>
      <c r="F19" s="139" t="str">
        <f>IF(C19&lt;&gt;"",(1-'Element relatif aux mesures (P)'!N19) * 'Element relatif aux mesures (P)'!L19,"")</f>
        <v/>
      </c>
      <c r="G19" s="140" t="str">
        <f>IF(C19&lt;&gt;"",'Element relatif aux mesures (P)'!Z19,"")</f>
        <v/>
      </c>
      <c r="H19" s="137"/>
      <c r="I19" s="135"/>
      <c r="J19" s="139"/>
      <c r="K19" s="141"/>
    </row>
    <row r="20" spans="1:11" s="142" customFormat="1" x14ac:dyDescent="0.2">
      <c r="A20" s="135" t="str">
        <f>IF('Element relatif aux mesures (P)'!A20&lt;&gt;"",'Element relatif aux mesures (P)'!A20,"")</f>
        <v/>
      </c>
      <c r="B20" s="136" t="str">
        <f>IF('Element relatif aux mesures (P)'!B20&lt;&gt;"",'Element relatif aux mesures (P)'!B20,"")</f>
        <v/>
      </c>
      <c r="C20" s="137" t="str">
        <f>IF('Element relatif aux mesures (P)'!C20&lt;&gt;"",'Element relatif aux mesures (P)'!C20,"")</f>
        <v/>
      </c>
      <c r="D20" s="138" t="str">
        <f>IF('Element relatif aux mesures (P)'!D20&lt;&gt;"",'Element relatif aux mesures (P)'!D20,"")</f>
        <v/>
      </c>
      <c r="E20" s="144" t="str">
        <f>IF(C20&lt;&gt;"",'Element relatif aux mesures (P)'!E20,"")</f>
        <v/>
      </c>
      <c r="F20" s="139" t="str">
        <f>IF(C20&lt;&gt;"",(1-'Element relatif aux mesures (P)'!N20) * 'Element relatif aux mesures (P)'!L20,"")</f>
        <v/>
      </c>
      <c r="G20" s="140" t="str">
        <f>IF(C20&lt;&gt;"",'Element relatif aux mesures (P)'!Z20,"")</f>
        <v/>
      </c>
      <c r="H20" s="137"/>
      <c r="I20" s="135"/>
      <c r="J20" s="139"/>
      <c r="K20" s="141"/>
    </row>
    <row r="21" spans="1:11" s="142" customFormat="1" x14ac:dyDescent="0.2">
      <c r="A21" s="135" t="str">
        <f>IF('Element relatif aux mesures (P)'!A21&lt;&gt;"",'Element relatif aux mesures (P)'!A21,"")</f>
        <v/>
      </c>
      <c r="B21" s="136" t="str">
        <f>IF('Element relatif aux mesures (P)'!B21&lt;&gt;"",'Element relatif aux mesures (P)'!B21,"")</f>
        <v/>
      </c>
      <c r="C21" s="137" t="str">
        <f>IF('Element relatif aux mesures (P)'!C21&lt;&gt;"",'Element relatif aux mesures (P)'!C21,"")</f>
        <v/>
      </c>
      <c r="D21" s="138" t="str">
        <f>IF('Element relatif aux mesures (P)'!D21&lt;&gt;"",'Element relatif aux mesures (P)'!D21,"")</f>
        <v/>
      </c>
      <c r="E21" s="144" t="str">
        <f>IF(C21&lt;&gt;"",'Element relatif aux mesures (P)'!E21,"")</f>
        <v/>
      </c>
      <c r="F21" s="139" t="str">
        <f>IF(C21&lt;&gt;"",(1-'Element relatif aux mesures (P)'!N21) * 'Element relatif aux mesures (P)'!L21,"")</f>
        <v/>
      </c>
      <c r="G21" s="140" t="str">
        <f>IF(C21&lt;&gt;"",'Element relatif aux mesures (P)'!Z21,"")</f>
        <v/>
      </c>
      <c r="H21" s="137"/>
      <c r="I21" s="135"/>
      <c r="J21" s="139"/>
      <c r="K21" s="141"/>
    </row>
    <row r="22" spans="1:11" s="142" customFormat="1" x14ac:dyDescent="0.2">
      <c r="A22" s="135" t="str">
        <f>IF('Element relatif aux mesures (P)'!A22&lt;&gt;"",'Element relatif aux mesures (P)'!A22,"")</f>
        <v/>
      </c>
      <c r="B22" s="136" t="str">
        <f>IF('Element relatif aux mesures (P)'!B22&lt;&gt;"",'Element relatif aux mesures (P)'!B22,"")</f>
        <v/>
      </c>
      <c r="C22" s="137" t="str">
        <f>IF('Element relatif aux mesures (P)'!C22&lt;&gt;"",'Element relatif aux mesures (P)'!C22,"")</f>
        <v/>
      </c>
      <c r="D22" s="138" t="str">
        <f>IF('Element relatif aux mesures (P)'!D22&lt;&gt;"",'Element relatif aux mesures (P)'!D22,"")</f>
        <v/>
      </c>
      <c r="E22" s="144" t="str">
        <f>IF(C22&lt;&gt;"",'Element relatif aux mesures (P)'!E22,"")</f>
        <v/>
      </c>
      <c r="F22" s="139" t="str">
        <f>IF(C22&lt;&gt;"",(1-'Element relatif aux mesures (P)'!N22) * 'Element relatif aux mesures (P)'!L22,"")</f>
        <v/>
      </c>
      <c r="G22" s="140" t="str">
        <f>IF(C22&lt;&gt;"",'Element relatif aux mesures (P)'!Z22,"")</f>
        <v/>
      </c>
      <c r="H22" s="137"/>
      <c r="I22" s="135"/>
      <c r="J22" s="139"/>
      <c r="K22" s="141"/>
    </row>
    <row r="23" spans="1:11" s="142" customFormat="1" x14ac:dyDescent="0.2">
      <c r="A23" s="135" t="str">
        <f>IF('Element relatif aux mesures (P)'!A23&lt;&gt;"",'Element relatif aux mesures (P)'!A23,"")</f>
        <v/>
      </c>
      <c r="B23" s="136" t="str">
        <f>IF('Element relatif aux mesures (P)'!B23&lt;&gt;"",'Element relatif aux mesures (P)'!B23,"")</f>
        <v/>
      </c>
      <c r="C23" s="137" t="str">
        <f>IF('Element relatif aux mesures (P)'!C23&lt;&gt;"",'Element relatif aux mesures (P)'!C23,"")</f>
        <v/>
      </c>
      <c r="D23" s="138" t="str">
        <f>IF('Element relatif aux mesures (P)'!D23&lt;&gt;"",'Element relatif aux mesures (P)'!D23,"")</f>
        <v/>
      </c>
      <c r="E23" s="144" t="str">
        <f>IF(C23&lt;&gt;"",'Element relatif aux mesures (P)'!E23,"")</f>
        <v/>
      </c>
      <c r="F23" s="139" t="str">
        <f>IF(C23&lt;&gt;"",(1-'Element relatif aux mesures (P)'!N23) * 'Element relatif aux mesures (P)'!L23,"")</f>
        <v/>
      </c>
      <c r="G23" s="140" t="str">
        <f>IF(C23&lt;&gt;"",'Element relatif aux mesures (P)'!Z23,"")</f>
        <v/>
      </c>
      <c r="H23" s="137"/>
      <c r="I23" s="135"/>
      <c r="J23" s="139"/>
      <c r="K23" s="141"/>
    </row>
    <row r="24" spans="1:11" s="142" customFormat="1" x14ac:dyDescent="0.2">
      <c r="A24" s="135" t="str">
        <f>IF('Element relatif aux mesures (P)'!A24&lt;&gt;"",'Element relatif aux mesures (P)'!A24,"")</f>
        <v/>
      </c>
      <c r="B24" s="136" t="str">
        <f>IF('Element relatif aux mesures (P)'!B24&lt;&gt;"",'Element relatif aux mesures (P)'!B24,"")</f>
        <v/>
      </c>
      <c r="C24" s="137" t="str">
        <f>IF('Element relatif aux mesures (P)'!C24&lt;&gt;"",'Element relatif aux mesures (P)'!C24,"")</f>
        <v/>
      </c>
      <c r="D24" s="138" t="str">
        <f>IF('Element relatif aux mesures (P)'!D24&lt;&gt;"",'Element relatif aux mesures (P)'!D24,"")</f>
        <v/>
      </c>
      <c r="E24" s="144" t="str">
        <f>IF(C24&lt;&gt;"",'Element relatif aux mesures (P)'!E24,"")</f>
        <v/>
      </c>
      <c r="F24" s="139" t="str">
        <f>IF(C24&lt;&gt;"",(1-'Element relatif aux mesures (P)'!N24) * 'Element relatif aux mesures (P)'!L24,"")</f>
        <v/>
      </c>
      <c r="G24" s="140" t="str">
        <f>IF(C24&lt;&gt;"",'Element relatif aux mesures (P)'!Z24,"")</f>
        <v/>
      </c>
      <c r="H24" s="137"/>
      <c r="I24" s="135"/>
      <c r="J24" s="139"/>
      <c r="K24" s="141"/>
    </row>
    <row r="25" spans="1:11" s="142" customFormat="1" x14ac:dyDescent="0.2">
      <c r="A25" s="135" t="str">
        <f>IF('Element relatif aux mesures (P)'!A25&lt;&gt;"",'Element relatif aux mesures (P)'!A25,"")</f>
        <v/>
      </c>
      <c r="B25" s="136" t="str">
        <f>IF('Element relatif aux mesures (P)'!B25&lt;&gt;"",'Element relatif aux mesures (P)'!B25,"")</f>
        <v/>
      </c>
      <c r="C25" s="137" t="str">
        <f>IF('Element relatif aux mesures (P)'!C25&lt;&gt;"",'Element relatif aux mesures (P)'!C25,"")</f>
        <v/>
      </c>
      <c r="D25" s="138" t="str">
        <f>IF('Element relatif aux mesures (P)'!D25&lt;&gt;"",'Element relatif aux mesures (P)'!D25,"")</f>
        <v/>
      </c>
      <c r="E25" s="144" t="str">
        <f>IF(C25&lt;&gt;"",'Element relatif aux mesures (P)'!E25,"")</f>
        <v/>
      </c>
      <c r="F25" s="139" t="str">
        <f>IF(C25&lt;&gt;"",(1-'Element relatif aux mesures (P)'!N25) * 'Element relatif aux mesures (P)'!L25,"")</f>
        <v/>
      </c>
      <c r="G25" s="140" t="str">
        <f>IF(C25&lt;&gt;"",'Element relatif aux mesures (P)'!Z25,"")</f>
        <v/>
      </c>
      <c r="H25" s="137"/>
      <c r="I25" s="135"/>
      <c r="J25" s="139"/>
      <c r="K25" s="141"/>
    </row>
    <row r="26" spans="1:11" s="142" customFormat="1" x14ac:dyDescent="0.2">
      <c r="A26" s="135" t="str">
        <f>IF('Element relatif aux mesures (P)'!A26&lt;&gt;"",'Element relatif aux mesures (P)'!A26,"")</f>
        <v/>
      </c>
      <c r="B26" s="136" t="str">
        <f>IF('Element relatif aux mesures (P)'!B26&lt;&gt;"",'Element relatif aux mesures (P)'!B26,"")</f>
        <v/>
      </c>
      <c r="C26" s="137" t="str">
        <f>IF('Element relatif aux mesures (P)'!C26&lt;&gt;"",'Element relatif aux mesures (P)'!C26,"")</f>
        <v/>
      </c>
      <c r="D26" s="138" t="str">
        <f>IF('Element relatif aux mesures (P)'!D26&lt;&gt;"",'Element relatif aux mesures (P)'!D26,"")</f>
        <v/>
      </c>
      <c r="E26" s="144" t="str">
        <f>IF(C26&lt;&gt;"",'Element relatif aux mesures (P)'!E26,"")</f>
        <v/>
      </c>
      <c r="F26" s="139" t="str">
        <f>IF(C26&lt;&gt;"",(1-'Element relatif aux mesures (P)'!N26) * 'Element relatif aux mesures (P)'!L26,"")</f>
        <v/>
      </c>
      <c r="G26" s="140" t="str">
        <f>IF(C26&lt;&gt;"",'Element relatif aux mesures (P)'!Z26,"")</f>
        <v/>
      </c>
      <c r="H26" s="137"/>
      <c r="I26" s="135"/>
      <c r="J26" s="139"/>
      <c r="K26" s="141"/>
    </row>
    <row r="27" spans="1:11" s="142" customFormat="1" x14ac:dyDescent="0.2">
      <c r="A27" s="135" t="str">
        <f>IF('Element relatif aux mesures (P)'!A27&lt;&gt;"",'Element relatif aux mesures (P)'!A27,"")</f>
        <v/>
      </c>
      <c r="B27" s="136" t="str">
        <f>IF('Element relatif aux mesures (P)'!B27&lt;&gt;"",'Element relatif aux mesures (P)'!B27,"")</f>
        <v/>
      </c>
      <c r="C27" s="137" t="str">
        <f>IF('Element relatif aux mesures (P)'!C27&lt;&gt;"",'Element relatif aux mesures (P)'!C27,"")</f>
        <v/>
      </c>
      <c r="D27" s="138" t="str">
        <f>IF('Element relatif aux mesures (P)'!D27&lt;&gt;"",'Element relatif aux mesures (P)'!D27,"")</f>
        <v/>
      </c>
      <c r="E27" s="144" t="str">
        <f>IF(C27&lt;&gt;"",'Element relatif aux mesures (P)'!E27,"")</f>
        <v/>
      </c>
      <c r="F27" s="139" t="str">
        <f>IF(C27&lt;&gt;"",(1-'Element relatif aux mesures (P)'!N27) * 'Element relatif aux mesures (P)'!L27,"")</f>
        <v/>
      </c>
      <c r="G27" s="140" t="str">
        <f>IF(C27&lt;&gt;"",'Element relatif aux mesures (P)'!Z27,"")</f>
        <v/>
      </c>
      <c r="H27" s="137"/>
      <c r="I27" s="135"/>
      <c r="J27" s="139"/>
      <c r="K27" s="141"/>
    </row>
    <row r="28" spans="1:11" s="142" customFormat="1" x14ac:dyDescent="0.2">
      <c r="A28" s="135" t="str">
        <f>IF('Element relatif aux mesures (P)'!A28&lt;&gt;"",'Element relatif aux mesures (P)'!A28,"")</f>
        <v/>
      </c>
      <c r="B28" s="136" t="str">
        <f>IF('Element relatif aux mesures (P)'!B28&lt;&gt;"",'Element relatif aux mesures (P)'!B28,"")</f>
        <v/>
      </c>
      <c r="C28" s="137" t="str">
        <f>IF('Element relatif aux mesures (P)'!C28&lt;&gt;"",'Element relatif aux mesures (P)'!C28,"")</f>
        <v/>
      </c>
      <c r="D28" s="138" t="str">
        <f>IF('Element relatif aux mesures (P)'!D28&lt;&gt;"",'Element relatif aux mesures (P)'!D28,"")</f>
        <v/>
      </c>
      <c r="E28" s="144" t="str">
        <f>IF(C28&lt;&gt;"",'Element relatif aux mesures (P)'!E28,"")</f>
        <v/>
      </c>
      <c r="F28" s="139" t="str">
        <f>IF(C28&lt;&gt;"",(1-'Element relatif aux mesures (P)'!N28) * 'Element relatif aux mesures (P)'!L28,"")</f>
        <v/>
      </c>
      <c r="G28" s="140" t="str">
        <f>IF(C28&lt;&gt;"",'Element relatif aux mesures (P)'!Z28,"")</f>
        <v/>
      </c>
      <c r="H28" s="137"/>
      <c r="I28" s="135"/>
      <c r="J28" s="139"/>
      <c r="K28" s="141"/>
    </row>
    <row r="29" spans="1:11" s="142" customFormat="1" x14ac:dyDescent="0.2">
      <c r="A29" s="135" t="str">
        <f>IF('Element relatif aux mesures (P)'!A29&lt;&gt;"",'Element relatif aux mesures (P)'!A29,"")</f>
        <v/>
      </c>
      <c r="B29" s="136" t="str">
        <f>IF('Element relatif aux mesures (P)'!B29&lt;&gt;"",'Element relatif aux mesures (P)'!B29,"")</f>
        <v/>
      </c>
      <c r="C29" s="137" t="str">
        <f>IF('Element relatif aux mesures (P)'!C29&lt;&gt;"",'Element relatif aux mesures (P)'!C29,"")</f>
        <v/>
      </c>
      <c r="D29" s="138" t="str">
        <f>IF('Element relatif aux mesures (P)'!D29&lt;&gt;"",'Element relatif aux mesures (P)'!D29,"")</f>
        <v/>
      </c>
      <c r="E29" s="144" t="str">
        <f>IF(C29&lt;&gt;"",'Element relatif aux mesures (P)'!E29,"")</f>
        <v/>
      </c>
      <c r="F29" s="139" t="str">
        <f>IF(C29&lt;&gt;"",(1-'Element relatif aux mesures (P)'!N29) * 'Element relatif aux mesures (P)'!L29,"")</f>
        <v/>
      </c>
      <c r="G29" s="140" t="str">
        <f>IF(C29&lt;&gt;"",'Element relatif aux mesures (P)'!Z29,"")</f>
        <v/>
      </c>
      <c r="H29" s="137"/>
      <c r="I29" s="135"/>
      <c r="J29" s="139"/>
      <c r="K29" s="141"/>
    </row>
    <row r="30" spans="1:11" s="142" customFormat="1" x14ac:dyDescent="0.2">
      <c r="A30" s="135" t="str">
        <f>IF('Element relatif aux mesures (P)'!A30&lt;&gt;"",'Element relatif aux mesures (P)'!A30,"")</f>
        <v/>
      </c>
      <c r="B30" s="136" t="str">
        <f>IF('Element relatif aux mesures (P)'!B30&lt;&gt;"",'Element relatif aux mesures (P)'!B30,"")</f>
        <v/>
      </c>
      <c r="C30" s="137" t="str">
        <f>IF('Element relatif aux mesures (P)'!C30&lt;&gt;"",'Element relatif aux mesures (P)'!C30,"")</f>
        <v/>
      </c>
      <c r="D30" s="138" t="str">
        <f>IF('Element relatif aux mesures (P)'!D30&lt;&gt;"",'Element relatif aux mesures (P)'!D30,"")</f>
        <v/>
      </c>
      <c r="E30" s="144" t="str">
        <f>IF(C30&lt;&gt;"",'Element relatif aux mesures (P)'!E30,"")</f>
        <v/>
      </c>
      <c r="F30" s="139" t="str">
        <f>IF(C30&lt;&gt;"",(1-'Element relatif aux mesures (P)'!N30) * 'Element relatif aux mesures (P)'!L30,"")</f>
        <v/>
      </c>
      <c r="G30" s="140" t="str">
        <f>IF(C30&lt;&gt;"",'Element relatif aux mesures (P)'!Z30,"")</f>
        <v/>
      </c>
      <c r="H30" s="137"/>
      <c r="I30" s="135"/>
      <c r="J30" s="139"/>
      <c r="K30" s="141"/>
    </row>
    <row r="31" spans="1:11" s="142" customFormat="1" x14ac:dyDescent="0.2">
      <c r="A31" s="135" t="str">
        <f>IF('Element relatif aux mesures (P)'!A31&lt;&gt;"",'Element relatif aux mesures (P)'!A31,"")</f>
        <v/>
      </c>
      <c r="B31" s="136" t="str">
        <f>IF('Element relatif aux mesures (P)'!B31&lt;&gt;"",'Element relatif aux mesures (P)'!B31,"")</f>
        <v/>
      </c>
      <c r="C31" s="137" t="str">
        <f>IF('Element relatif aux mesures (P)'!C31&lt;&gt;"",'Element relatif aux mesures (P)'!C31,"")</f>
        <v/>
      </c>
      <c r="D31" s="138" t="str">
        <f>IF('Element relatif aux mesures (P)'!D31&lt;&gt;"",'Element relatif aux mesures (P)'!D31,"")</f>
        <v/>
      </c>
      <c r="E31" s="144" t="str">
        <f>IF(C31&lt;&gt;"",'Element relatif aux mesures (P)'!E31,"")</f>
        <v/>
      </c>
      <c r="F31" s="139" t="str">
        <f>IF(C31&lt;&gt;"",(1-'Element relatif aux mesures (P)'!N31) * 'Element relatif aux mesures (P)'!L31,"")</f>
        <v/>
      </c>
      <c r="G31" s="140" t="str">
        <f>IF(C31&lt;&gt;"",'Element relatif aux mesures (P)'!Z31,"")</f>
        <v/>
      </c>
      <c r="H31" s="137"/>
      <c r="I31" s="135"/>
      <c r="J31" s="139"/>
      <c r="K31" s="141"/>
    </row>
    <row r="32" spans="1:11" s="142" customFormat="1" x14ac:dyDescent="0.2">
      <c r="A32" s="135" t="str">
        <f>IF('Element relatif aux mesures (P)'!A32&lt;&gt;"",'Element relatif aux mesures (P)'!A32,"")</f>
        <v/>
      </c>
      <c r="B32" s="136" t="str">
        <f>IF('Element relatif aux mesures (P)'!B32&lt;&gt;"",'Element relatif aux mesures (P)'!B32,"")</f>
        <v/>
      </c>
      <c r="C32" s="137" t="str">
        <f>IF('Element relatif aux mesures (P)'!C32&lt;&gt;"",'Element relatif aux mesures (P)'!C32,"")</f>
        <v/>
      </c>
      <c r="D32" s="138" t="str">
        <f>IF('Element relatif aux mesures (P)'!D32&lt;&gt;"",'Element relatif aux mesures (P)'!D32,"")</f>
        <v/>
      </c>
      <c r="E32" s="144" t="str">
        <f>IF(C32&lt;&gt;"",'Element relatif aux mesures (P)'!E32,"")</f>
        <v/>
      </c>
      <c r="F32" s="139" t="str">
        <f>IF(C32&lt;&gt;"",(1-'Element relatif aux mesures (P)'!N32) * 'Element relatif aux mesures (P)'!L32,"")</f>
        <v/>
      </c>
      <c r="G32" s="140" t="str">
        <f>IF(C32&lt;&gt;"",'Element relatif aux mesures (P)'!Z32,"")</f>
        <v/>
      </c>
      <c r="H32" s="137"/>
      <c r="I32" s="135"/>
      <c r="J32" s="139"/>
      <c r="K32" s="141"/>
    </row>
    <row r="33" spans="1:11" s="142" customFormat="1" x14ac:dyDescent="0.2">
      <c r="A33" s="135" t="str">
        <f>IF('Element relatif aux mesures (P)'!A33&lt;&gt;"",'Element relatif aux mesures (P)'!A33,"")</f>
        <v/>
      </c>
      <c r="B33" s="136" t="str">
        <f>IF('Element relatif aux mesures (P)'!B33&lt;&gt;"",'Element relatif aux mesures (P)'!B33,"")</f>
        <v/>
      </c>
      <c r="C33" s="137" t="str">
        <f>IF('Element relatif aux mesures (P)'!C33&lt;&gt;"",'Element relatif aux mesures (P)'!C33,"")</f>
        <v/>
      </c>
      <c r="D33" s="138" t="str">
        <f>IF('Element relatif aux mesures (P)'!D33&lt;&gt;"",'Element relatif aux mesures (P)'!D33,"")</f>
        <v/>
      </c>
      <c r="E33" s="144" t="str">
        <f>IF(C33&lt;&gt;"",'Element relatif aux mesures (P)'!E33,"")</f>
        <v/>
      </c>
      <c r="F33" s="139" t="str">
        <f>IF(C33&lt;&gt;"",(1-'Element relatif aux mesures (P)'!N33) * 'Element relatif aux mesures (P)'!L33,"")</f>
        <v/>
      </c>
      <c r="G33" s="140" t="str">
        <f>IF(C33&lt;&gt;"",'Element relatif aux mesures (P)'!Z33,"")</f>
        <v/>
      </c>
      <c r="H33" s="137"/>
      <c r="I33" s="135"/>
      <c r="J33" s="139"/>
      <c r="K33" s="141"/>
    </row>
    <row r="34" spans="1:11" s="142" customFormat="1" x14ac:dyDescent="0.2">
      <c r="A34" s="135" t="str">
        <f>IF('Element relatif aux mesures (P)'!A34&lt;&gt;"",'Element relatif aux mesures (P)'!A34,"")</f>
        <v/>
      </c>
      <c r="B34" s="136" t="str">
        <f>IF('Element relatif aux mesures (P)'!B34&lt;&gt;"",'Element relatif aux mesures (P)'!B34,"")</f>
        <v/>
      </c>
      <c r="C34" s="137" t="str">
        <f>IF('Element relatif aux mesures (P)'!C34&lt;&gt;"",'Element relatif aux mesures (P)'!C34,"")</f>
        <v/>
      </c>
      <c r="D34" s="138" t="str">
        <f>IF('Element relatif aux mesures (P)'!D34&lt;&gt;"",'Element relatif aux mesures (P)'!D34,"")</f>
        <v/>
      </c>
      <c r="E34" s="144" t="str">
        <f>IF(C34&lt;&gt;"",'Element relatif aux mesures (P)'!E34,"")</f>
        <v/>
      </c>
      <c r="F34" s="139" t="str">
        <f>IF(C34&lt;&gt;"",(1-'Element relatif aux mesures (P)'!N34) * 'Element relatif aux mesures (P)'!L34,"")</f>
        <v/>
      </c>
      <c r="G34" s="140" t="str">
        <f>IF(C34&lt;&gt;"",'Element relatif aux mesures (P)'!Z34,"")</f>
        <v/>
      </c>
      <c r="H34" s="137"/>
      <c r="I34" s="135"/>
      <c r="J34" s="139"/>
      <c r="K34" s="141"/>
    </row>
    <row r="35" spans="1:11" s="142" customFormat="1" x14ac:dyDescent="0.2">
      <c r="A35" s="135" t="str">
        <f>IF('Element relatif aux mesures (P)'!A35&lt;&gt;"",'Element relatif aux mesures (P)'!A35,"")</f>
        <v/>
      </c>
      <c r="B35" s="136" t="str">
        <f>IF('Element relatif aux mesures (P)'!B35&lt;&gt;"",'Element relatif aux mesures (P)'!B35,"")</f>
        <v/>
      </c>
      <c r="C35" s="137" t="str">
        <f>IF('Element relatif aux mesures (P)'!C35&lt;&gt;"",'Element relatif aux mesures (P)'!C35,"")</f>
        <v/>
      </c>
      <c r="D35" s="138" t="str">
        <f>IF('Element relatif aux mesures (P)'!D35&lt;&gt;"",'Element relatif aux mesures (P)'!D35,"")</f>
        <v/>
      </c>
      <c r="E35" s="144" t="str">
        <f>IF(C35&lt;&gt;"",'Element relatif aux mesures (P)'!E35,"")</f>
        <v/>
      </c>
      <c r="F35" s="139" t="str">
        <f>IF(C35&lt;&gt;"",(1-'Element relatif aux mesures (P)'!N35) * 'Element relatif aux mesures (P)'!L35,"")</f>
        <v/>
      </c>
      <c r="G35" s="140" t="str">
        <f>IF(C35&lt;&gt;"",'Element relatif aux mesures (P)'!Z35,"")</f>
        <v/>
      </c>
      <c r="H35" s="137"/>
      <c r="I35" s="135"/>
      <c r="J35" s="139"/>
      <c r="K35" s="141"/>
    </row>
    <row r="36" spans="1:11" s="142" customFormat="1" x14ac:dyDescent="0.2">
      <c r="A36" s="135" t="str">
        <f>IF('Element relatif aux mesures (P)'!A36&lt;&gt;"",'Element relatif aux mesures (P)'!A36,"")</f>
        <v/>
      </c>
      <c r="B36" s="136" t="str">
        <f>IF('Element relatif aux mesures (P)'!B36&lt;&gt;"",'Element relatif aux mesures (P)'!B36,"")</f>
        <v/>
      </c>
      <c r="C36" s="137" t="str">
        <f>IF('Element relatif aux mesures (P)'!C36&lt;&gt;"",'Element relatif aux mesures (P)'!C36,"")</f>
        <v/>
      </c>
      <c r="D36" s="138" t="str">
        <f>IF('Element relatif aux mesures (P)'!D36&lt;&gt;"",'Element relatif aux mesures (P)'!D36,"")</f>
        <v/>
      </c>
      <c r="E36" s="144" t="str">
        <f>IF(C36&lt;&gt;"",'Element relatif aux mesures (P)'!E36,"")</f>
        <v/>
      </c>
      <c r="F36" s="139" t="str">
        <f>IF(C36&lt;&gt;"",(1-'Element relatif aux mesures (P)'!N36) * 'Element relatif aux mesures (P)'!L36,"")</f>
        <v/>
      </c>
      <c r="G36" s="140" t="str">
        <f>IF(C36&lt;&gt;"",'Element relatif aux mesures (P)'!Z36,"")</f>
        <v/>
      </c>
      <c r="H36" s="137"/>
      <c r="I36" s="135"/>
      <c r="J36" s="139"/>
      <c r="K36" s="141"/>
    </row>
    <row r="37" spans="1:11" s="142" customFormat="1" x14ac:dyDescent="0.2">
      <c r="A37" s="135" t="str">
        <f>IF('Element relatif aux mesures (P)'!A37&lt;&gt;"",'Element relatif aux mesures (P)'!A37,"")</f>
        <v/>
      </c>
      <c r="B37" s="136" t="str">
        <f>IF('Element relatif aux mesures (P)'!B37&lt;&gt;"",'Element relatif aux mesures (P)'!B37,"")</f>
        <v/>
      </c>
      <c r="C37" s="137" t="str">
        <f>IF('Element relatif aux mesures (P)'!C37&lt;&gt;"",'Element relatif aux mesures (P)'!C37,"")</f>
        <v/>
      </c>
      <c r="D37" s="138" t="str">
        <f>IF('Element relatif aux mesures (P)'!D37&lt;&gt;"",'Element relatif aux mesures (P)'!D37,"")</f>
        <v/>
      </c>
      <c r="E37" s="144" t="str">
        <f>IF(C37&lt;&gt;"",'Element relatif aux mesures (P)'!E37,"")</f>
        <v/>
      </c>
      <c r="F37" s="139" t="str">
        <f>IF(C37&lt;&gt;"",(1-'Element relatif aux mesures (P)'!N37) * 'Element relatif aux mesures (P)'!L37,"")</f>
        <v/>
      </c>
      <c r="G37" s="140" t="str">
        <f>IF(C37&lt;&gt;"",'Element relatif aux mesures (P)'!Z37,"")</f>
        <v/>
      </c>
      <c r="H37" s="137"/>
      <c r="I37" s="135"/>
      <c r="J37" s="139"/>
      <c r="K37" s="141"/>
    </row>
    <row r="38" spans="1:11" s="142" customFormat="1" x14ac:dyDescent="0.2">
      <c r="A38" s="135" t="str">
        <f>IF('Element relatif aux mesures (P)'!A38&lt;&gt;"",'Element relatif aux mesures (P)'!A38,"")</f>
        <v/>
      </c>
      <c r="B38" s="136" t="str">
        <f>IF('Element relatif aux mesures (P)'!B38&lt;&gt;"",'Element relatif aux mesures (P)'!B38,"")</f>
        <v/>
      </c>
      <c r="C38" s="137" t="str">
        <f>IF('Element relatif aux mesures (P)'!C38&lt;&gt;"",'Element relatif aux mesures (P)'!C38,"")</f>
        <v/>
      </c>
      <c r="D38" s="138" t="str">
        <f>IF('Element relatif aux mesures (P)'!D38&lt;&gt;"",'Element relatif aux mesures (P)'!D38,"")</f>
        <v/>
      </c>
      <c r="E38" s="144" t="str">
        <f>IF(C38&lt;&gt;"",'Element relatif aux mesures (P)'!E38,"")</f>
        <v/>
      </c>
      <c r="F38" s="139" t="str">
        <f>IF(C38&lt;&gt;"",(1-'Element relatif aux mesures (P)'!N38) * 'Element relatif aux mesures (P)'!L38,"")</f>
        <v/>
      </c>
      <c r="G38" s="140" t="str">
        <f>IF(C38&lt;&gt;"",'Element relatif aux mesures (P)'!Z38,"")</f>
        <v/>
      </c>
      <c r="H38" s="137"/>
      <c r="I38" s="135"/>
      <c r="J38" s="139"/>
      <c r="K38" s="141"/>
    </row>
    <row r="39" spans="1:11" s="142" customFormat="1" x14ac:dyDescent="0.2">
      <c r="A39" s="135" t="str">
        <f>IF('Element relatif aux mesures (P)'!A39&lt;&gt;"",'Element relatif aux mesures (P)'!A39,"")</f>
        <v/>
      </c>
      <c r="B39" s="136" t="str">
        <f>IF('Element relatif aux mesures (P)'!B39&lt;&gt;"",'Element relatif aux mesures (P)'!B39,"")</f>
        <v/>
      </c>
      <c r="C39" s="137" t="str">
        <f>IF('Element relatif aux mesures (P)'!C39&lt;&gt;"",'Element relatif aux mesures (P)'!C39,"")</f>
        <v/>
      </c>
      <c r="D39" s="138" t="str">
        <f>IF('Element relatif aux mesures (P)'!D39&lt;&gt;"",'Element relatif aux mesures (P)'!D39,"")</f>
        <v/>
      </c>
      <c r="E39" s="144" t="str">
        <f>IF(C39&lt;&gt;"",'Element relatif aux mesures (P)'!E39,"")</f>
        <v/>
      </c>
      <c r="F39" s="139" t="str">
        <f>IF(C39&lt;&gt;"",(1-'Element relatif aux mesures (P)'!N39) * 'Element relatif aux mesures (P)'!L39,"")</f>
        <v/>
      </c>
      <c r="G39" s="140" t="str">
        <f>IF(C39&lt;&gt;"",'Element relatif aux mesures (P)'!Z39,"")</f>
        <v/>
      </c>
      <c r="H39" s="137"/>
      <c r="I39" s="135"/>
      <c r="J39" s="139"/>
      <c r="K39" s="141"/>
    </row>
    <row r="40" spans="1:11" s="142" customFormat="1" x14ac:dyDescent="0.2">
      <c r="A40" s="135" t="str">
        <f>IF('Element relatif aux mesures (P)'!A40&lt;&gt;"",'Element relatif aux mesures (P)'!A40,"")</f>
        <v/>
      </c>
      <c r="B40" s="136" t="str">
        <f>IF('Element relatif aux mesures (P)'!B40&lt;&gt;"",'Element relatif aux mesures (P)'!B40,"")</f>
        <v/>
      </c>
      <c r="C40" s="137" t="str">
        <f>IF('Element relatif aux mesures (P)'!C40&lt;&gt;"",'Element relatif aux mesures (P)'!C40,"")</f>
        <v/>
      </c>
      <c r="D40" s="138" t="str">
        <f>IF('Element relatif aux mesures (P)'!D40&lt;&gt;"",'Element relatif aux mesures (P)'!D40,"")</f>
        <v/>
      </c>
      <c r="E40" s="144" t="str">
        <f>IF(C40&lt;&gt;"",'Element relatif aux mesures (P)'!E40,"")</f>
        <v/>
      </c>
      <c r="F40" s="139" t="str">
        <f>IF(C40&lt;&gt;"",(1-'Element relatif aux mesures (P)'!N40) * 'Element relatif aux mesures (P)'!L40,"")</f>
        <v/>
      </c>
      <c r="G40" s="140" t="str">
        <f>IF(C40&lt;&gt;"",'Element relatif aux mesures (P)'!Z40,"")</f>
        <v/>
      </c>
      <c r="H40" s="137"/>
      <c r="I40" s="135"/>
      <c r="J40" s="139"/>
      <c r="K40" s="141"/>
    </row>
    <row r="41" spans="1:11" s="142" customFormat="1" x14ac:dyDescent="0.2">
      <c r="A41" s="135" t="str">
        <f>IF('Element relatif aux mesures (P)'!A41&lt;&gt;"",'Element relatif aux mesures (P)'!A41,"")</f>
        <v/>
      </c>
      <c r="B41" s="136" t="str">
        <f>IF('Element relatif aux mesures (P)'!B41&lt;&gt;"",'Element relatif aux mesures (P)'!B41,"")</f>
        <v/>
      </c>
      <c r="C41" s="137" t="str">
        <f>IF('Element relatif aux mesures (P)'!C41&lt;&gt;"",'Element relatif aux mesures (P)'!C41,"")</f>
        <v/>
      </c>
      <c r="D41" s="138" t="str">
        <f>IF('Element relatif aux mesures (P)'!D41&lt;&gt;"",'Element relatif aux mesures (P)'!D41,"")</f>
        <v/>
      </c>
      <c r="E41" s="144" t="str">
        <f>IF(C41&lt;&gt;"",'Element relatif aux mesures (P)'!E41,"")</f>
        <v/>
      </c>
      <c r="F41" s="139" t="str">
        <f>IF(C41&lt;&gt;"",(1-'Element relatif aux mesures (P)'!N41) * 'Element relatif aux mesures (P)'!L41,"")</f>
        <v/>
      </c>
      <c r="G41" s="140" t="str">
        <f>IF(C41&lt;&gt;"",'Element relatif aux mesures (P)'!Z41,"")</f>
        <v/>
      </c>
      <c r="H41" s="137"/>
      <c r="I41" s="135"/>
      <c r="J41" s="139"/>
      <c r="K41" s="141"/>
    </row>
    <row r="42" spans="1:11" s="142" customFormat="1" x14ac:dyDescent="0.2">
      <c r="A42" s="135" t="str">
        <f>IF('Element relatif aux mesures (P)'!A42&lt;&gt;"",'Element relatif aux mesures (P)'!A42,"")</f>
        <v/>
      </c>
      <c r="B42" s="136" t="str">
        <f>IF('Element relatif aux mesures (P)'!B42&lt;&gt;"",'Element relatif aux mesures (P)'!B42,"")</f>
        <v/>
      </c>
      <c r="C42" s="137" t="str">
        <f>IF('Element relatif aux mesures (P)'!C42&lt;&gt;"",'Element relatif aux mesures (P)'!C42,"")</f>
        <v/>
      </c>
      <c r="D42" s="138" t="str">
        <f>IF('Element relatif aux mesures (P)'!D42&lt;&gt;"",'Element relatif aux mesures (P)'!D42,"")</f>
        <v/>
      </c>
      <c r="E42" s="144" t="str">
        <f>IF(C42&lt;&gt;"",'Element relatif aux mesures (P)'!E42,"")</f>
        <v/>
      </c>
      <c r="F42" s="139" t="str">
        <f>IF(C42&lt;&gt;"",(1-'Element relatif aux mesures (P)'!N42) * 'Element relatif aux mesures (P)'!L42,"")</f>
        <v/>
      </c>
      <c r="G42" s="140" t="str">
        <f>IF(C42&lt;&gt;"",'Element relatif aux mesures (P)'!Z42,"")</f>
        <v/>
      </c>
      <c r="H42" s="137"/>
      <c r="I42" s="135"/>
      <c r="J42" s="139"/>
      <c r="K42" s="141"/>
    </row>
    <row r="43" spans="1:11" s="142" customFormat="1" x14ac:dyDescent="0.2">
      <c r="A43" s="135" t="str">
        <f>IF('Element relatif aux mesures (P)'!A43&lt;&gt;"",'Element relatif aux mesures (P)'!A43,"")</f>
        <v/>
      </c>
      <c r="B43" s="136" t="str">
        <f>IF('Element relatif aux mesures (P)'!B43&lt;&gt;"",'Element relatif aux mesures (P)'!B43,"")</f>
        <v/>
      </c>
      <c r="C43" s="137" t="str">
        <f>IF('Element relatif aux mesures (P)'!C43&lt;&gt;"",'Element relatif aux mesures (P)'!C43,"")</f>
        <v/>
      </c>
      <c r="D43" s="138" t="str">
        <f>IF('Element relatif aux mesures (P)'!D43&lt;&gt;"",'Element relatif aux mesures (P)'!D43,"")</f>
        <v/>
      </c>
      <c r="E43" s="144" t="str">
        <f>IF(C43&lt;&gt;"",'Element relatif aux mesures (P)'!E43,"")</f>
        <v/>
      </c>
      <c r="F43" s="139" t="str">
        <f>IF(C43&lt;&gt;"",(1-'Element relatif aux mesures (P)'!N43) * 'Element relatif aux mesures (P)'!L43,"")</f>
        <v/>
      </c>
      <c r="G43" s="140" t="str">
        <f>IF(C43&lt;&gt;"",'Element relatif aux mesures (P)'!Z43,"")</f>
        <v/>
      </c>
      <c r="H43" s="137"/>
      <c r="I43" s="135"/>
      <c r="J43" s="139"/>
      <c r="K43" s="141"/>
    </row>
    <row r="44" spans="1:11" s="142" customFormat="1" x14ac:dyDescent="0.2">
      <c r="A44" s="135" t="str">
        <f>IF('Element relatif aux mesures (P)'!A44&lt;&gt;"",'Element relatif aux mesures (P)'!A44,"")</f>
        <v/>
      </c>
      <c r="B44" s="136" t="str">
        <f>IF('Element relatif aux mesures (P)'!B44&lt;&gt;"",'Element relatif aux mesures (P)'!B44,"")</f>
        <v/>
      </c>
      <c r="C44" s="137" t="str">
        <f>IF('Element relatif aux mesures (P)'!C44&lt;&gt;"",'Element relatif aux mesures (P)'!C44,"")</f>
        <v/>
      </c>
      <c r="D44" s="138" t="str">
        <f>IF('Element relatif aux mesures (P)'!D44&lt;&gt;"",'Element relatif aux mesures (P)'!D44,"")</f>
        <v/>
      </c>
      <c r="E44" s="144" t="str">
        <f>IF(C44&lt;&gt;"",'Element relatif aux mesures (P)'!E44,"")</f>
        <v/>
      </c>
      <c r="F44" s="139" t="str">
        <f>IF(C44&lt;&gt;"",(1-'Element relatif aux mesures (P)'!N44) * 'Element relatif aux mesures (P)'!L44,"")</f>
        <v/>
      </c>
      <c r="G44" s="140" t="str">
        <f>IF(C44&lt;&gt;"",'Element relatif aux mesures (P)'!Z44,"")</f>
        <v/>
      </c>
      <c r="H44" s="137"/>
      <c r="I44" s="135"/>
      <c r="J44" s="139"/>
      <c r="K44" s="141"/>
    </row>
    <row r="45" spans="1:11" s="142" customFormat="1" x14ac:dyDescent="0.2">
      <c r="A45" s="135" t="str">
        <f>IF('Element relatif aux mesures (P)'!A45&lt;&gt;"",'Element relatif aux mesures (P)'!A45,"")</f>
        <v/>
      </c>
      <c r="B45" s="136" t="str">
        <f>IF('Element relatif aux mesures (P)'!B45&lt;&gt;"",'Element relatif aux mesures (P)'!B45,"")</f>
        <v/>
      </c>
      <c r="C45" s="137" t="str">
        <f>IF('Element relatif aux mesures (P)'!C45&lt;&gt;"",'Element relatif aux mesures (P)'!C45,"")</f>
        <v/>
      </c>
      <c r="D45" s="138" t="str">
        <f>IF('Element relatif aux mesures (P)'!D45&lt;&gt;"",'Element relatif aux mesures (P)'!D45,"")</f>
        <v/>
      </c>
      <c r="E45" s="144" t="str">
        <f>IF(C45&lt;&gt;"",'Element relatif aux mesures (P)'!E45,"")</f>
        <v/>
      </c>
      <c r="F45" s="139" t="str">
        <f>IF(C45&lt;&gt;"",(1-'Element relatif aux mesures (P)'!N45) * 'Element relatif aux mesures (P)'!L45,"")</f>
        <v/>
      </c>
      <c r="G45" s="140" t="str">
        <f>IF(C45&lt;&gt;"",'Element relatif aux mesures (P)'!Z45,"")</f>
        <v/>
      </c>
      <c r="H45" s="137"/>
      <c r="I45" s="135"/>
      <c r="J45" s="139"/>
      <c r="K45" s="141"/>
    </row>
    <row r="46" spans="1:11" s="142" customFormat="1" x14ac:dyDescent="0.2">
      <c r="A46" s="135" t="str">
        <f>IF('Element relatif aux mesures (P)'!A46&lt;&gt;"",'Element relatif aux mesures (P)'!A46,"")</f>
        <v/>
      </c>
      <c r="B46" s="136" t="str">
        <f>IF('Element relatif aux mesures (P)'!B46&lt;&gt;"",'Element relatif aux mesures (P)'!B46,"")</f>
        <v/>
      </c>
      <c r="C46" s="137" t="str">
        <f>IF('Element relatif aux mesures (P)'!C46&lt;&gt;"",'Element relatif aux mesures (P)'!C46,"")</f>
        <v/>
      </c>
      <c r="D46" s="138" t="str">
        <f>IF('Element relatif aux mesures (P)'!D46&lt;&gt;"",'Element relatif aux mesures (P)'!D46,"")</f>
        <v/>
      </c>
      <c r="E46" s="144" t="str">
        <f>IF(C46&lt;&gt;"",'Element relatif aux mesures (P)'!E46,"")</f>
        <v/>
      </c>
      <c r="F46" s="139" t="str">
        <f>IF(C46&lt;&gt;"",(1-'Element relatif aux mesures (P)'!N46) * 'Element relatif aux mesures (P)'!L46,"")</f>
        <v/>
      </c>
      <c r="G46" s="140" t="str">
        <f>IF(C46&lt;&gt;"",'Element relatif aux mesures (P)'!Z46,"")</f>
        <v/>
      </c>
      <c r="H46" s="137"/>
      <c r="I46" s="135"/>
      <c r="J46" s="139"/>
      <c r="K46" s="141"/>
    </row>
    <row r="47" spans="1:11" s="142" customFormat="1" x14ac:dyDescent="0.2">
      <c r="A47" s="135" t="str">
        <f>IF('Element relatif aux mesures (P)'!A47&lt;&gt;"",'Element relatif aux mesures (P)'!A47,"")</f>
        <v/>
      </c>
      <c r="B47" s="136" t="str">
        <f>IF('Element relatif aux mesures (P)'!B47&lt;&gt;"",'Element relatif aux mesures (P)'!B47,"")</f>
        <v/>
      </c>
      <c r="C47" s="137" t="str">
        <f>IF('Element relatif aux mesures (P)'!C47&lt;&gt;"",'Element relatif aux mesures (P)'!C47,"")</f>
        <v/>
      </c>
      <c r="D47" s="138" t="str">
        <f>IF('Element relatif aux mesures (P)'!D47&lt;&gt;"",'Element relatif aux mesures (P)'!D47,"")</f>
        <v/>
      </c>
      <c r="E47" s="144" t="str">
        <f>IF(C47&lt;&gt;"",'Element relatif aux mesures (P)'!E47,"")</f>
        <v/>
      </c>
      <c r="F47" s="139" t="str">
        <f>IF(C47&lt;&gt;"",(1-'Element relatif aux mesures (P)'!N47) * 'Element relatif aux mesures (P)'!L47,"")</f>
        <v/>
      </c>
      <c r="G47" s="140" t="str">
        <f>IF(C47&lt;&gt;"",'Element relatif aux mesures (P)'!Z47,"")</f>
        <v/>
      </c>
      <c r="H47" s="137"/>
      <c r="I47" s="135"/>
      <c r="J47" s="139"/>
      <c r="K47" s="141"/>
    </row>
    <row r="48" spans="1:11" s="142" customFormat="1" x14ac:dyDescent="0.2">
      <c r="A48" s="135" t="str">
        <f>IF('Element relatif aux mesures (P)'!A48&lt;&gt;"",'Element relatif aux mesures (P)'!A48,"")</f>
        <v/>
      </c>
      <c r="B48" s="136" t="str">
        <f>IF('Element relatif aux mesures (P)'!B48&lt;&gt;"",'Element relatif aux mesures (P)'!B48,"")</f>
        <v/>
      </c>
      <c r="C48" s="137" t="str">
        <f>IF('Element relatif aux mesures (P)'!C48&lt;&gt;"",'Element relatif aux mesures (P)'!C48,"")</f>
        <v/>
      </c>
      <c r="D48" s="138" t="str">
        <f>IF('Element relatif aux mesures (P)'!D48&lt;&gt;"",'Element relatif aux mesures (P)'!D48,"")</f>
        <v/>
      </c>
      <c r="E48" s="144" t="str">
        <f>IF(C48&lt;&gt;"",'Element relatif aux mesures (P)'!E48,"")</f>
        <v/>
      </c>
      <c r="F48" s="139" t="str">
        <f>IF(C48&lt;&gt;"",(1-'Element relatif aux mesures (P)'!N48) * 'Element relatif aux mesures (P)'!L48,"")</f>
        <v/>
      </c>
      <c r="G48" s="140" t="str">
        <f>IF(C48&lt;&gt;"",'Element relatif aux mesures (P)'!Z48,"")</f>
        <v/>
      </c>
      <c r="H48" s="137"/>
      <c r="I48" s="135"/>
      <c r="J48" s="139"/>
      <c r="K48" s="141"/>
    </row>
    <row r="49" spans="1:11" s="142" customFormat="1" x14ac:dyDescent="0.2">
      <c r="A49" s="135" t="str">
        <f>IF('Element relatif aux mesures (P)'!A49&lt;&gt;"",'Element relatif aux mesures (P)'!A49,"")</f>
        <v/>
      </c>
      <c r="B49" s="136" t="str">
        <f>IF('Element relatif aux mesures (P)'!B49&lt;&gt;"",'Element relatif aux mesures (P)'!B49,"")</f>
        <v/>
      </c>
      <c r="C49" s="137" t="str">
        <f>IF('Element relatif aux mesures (P)'!C49&lt;&gt;"",'Element relatif aux mesures (P)'!C49,"")</f>
        <v/>
      </c>
      <c r="D49" s="138" t="str">
        <f>IF('Element relatif aux mesures (P)'!D49&lt;&gt;"",'Element relatif aux mesures (P)'!D49,"")</f>
        <v/>
      </c>
      <c r="E49" s="144" t="str">
        <f>IF(C49&lt;&gt;"",'Element relatif aux mesures (P)'!E49,"")</f>
        <v/>
      </c>
      <c r="F49" s="139" t="str">
        <f>IF(C49&lt;&gt;"",(1-'Element relatif aux mesures (P)'!N49) * 'Element relatif aux mesures (P)'!L49,"")</f>
        <v/>
      </c>
      <c r="G49" s="140" t="str">
        <f>IF(C49&lt;&gt;"",'Element relatif aux mesures (P)'!Z49,"")</f>
        <v/>
      </c>
      <c r="H49" s="137"/>
      <c r="I49" s="135"/>
      <c r="J49" s="139"/>
      <c r="K49" s="141"/>
    </row>
    <row r="50" spans="1:11" s="142" customFormat="1" x14ac:dyDescent="0.2">
      <c r="A50" s="135" t="str">
        <f>IF('Element relatif aux mesures (P)'!A50&lt;&gt;"",'Element relatif aux mesures (P)'!A50,"")</f>
        <v/>
      </c>
      <c r="B50" s="136" t="str">
        <f>IF('Element relatif aux mesures (P)'!B50&lt;&gt;"",'Element relatif aux mesures (P)'!B50,"")</f>
        <v/>
      </c>
      <c r="C50" s="137" t="str">
        <f>IF('Element relatif aux mesures (P)'!C50&lt;&gt;"",'Element relatif aux mesures (P)'!C50,"")</f>
        <v/>
      </c>
      <c r="D50" s="138" t="str">
        <f>IF('Element relatif aux mesures (P)'!D50&lt;&gt;"",'Element relatif aux mesures (P)'!D50,"")</f>
        <v/>
      </c>
      <c r="E50" s="144" t="str">
        <f>IF(C50&lt;&gt;"",'Element relatif aux mesures (P)'!E50,"")</f>
        <v/>
      </c>
      <c r="F50" s="139" t="str">
        <f>IF(C50&lt;&gt;"",(1-'Element relatif aux mesures (P)'!N50) * 'Element relatif aux mesures (P)'!L50,"")</f>
        <v/>
      </c>
      <c r="G50" s="140" t="str">
        <f>IF(C50&lt;&gt;"",'Element relatif aux mesures (P)'!Z50,"")</f>
        <v/>
      </c>
      <c r="H50" s="137"/>
      <c r="I50" s="135"/>
      <c r="J50" s="139"/>
      <c r="K50" s="141"/>
    </row>
    <row r="51" spans="1:11" s="142" customFormat="1" x14ac:dyDescent="0.2">
      <c r="A51" s="135" t="str">
        <f>IF('Element relatif aux mesures (P)'!A51&lt;&gt;"",'Element relatif aux mesures (P)'!A51,"")</f>
        <v/>
      </c>
      <c r="B51" s="136" t="str">
        <f>IF('Element relatif aux mesures (P)'!B51&lt;&gt;"",'Element relatif aux mesures (P)'!B51,"")</f>
        <v/>
      </c>
      <c r="C51" s="137" t="str">
        <f>IF('Element relatif aux mesures (P)'!C51&lt;&gt;"",'Element relatif aux mesures (P)'!C51,"")</f>
        <v/>
      </c>
      <c r="D51" s="138" t="str">
        <f>IF('Element relatif aux mesures (P)'!D51&lt;&gt;"",'Element relatif aux mesures (P)'!D51,"")</f>
        <v/>
      </c>
      <c r="E51" s="144" t="str">
        <f>IF(C51&lt;&gt;"",'Element relatif aux mesures (P)'!E51,"")</f>
        <v/>
      </c>
      <c r="F51" s="139" t="str">
        <f>IF(C51&lt;&gt;"",(1-'Element relatif aux mesures (P)'!N51) * 'Element relatif aux mesures (P)'!L51,"")</f>
        <v/>
      </c>
      <c r="G51" s="140" t="str">
        <f>IF(C51&lt;&gt;"",'Element relatif aux mesures (P)'!Z51,"")</f>
        <v/>
      </c>
      <c r="H51" s="137"/>
      <c r="I51" s="135"/>
      <c r="J51" s="139"/>
      <c r="K51" s="141"/>
    </row>
    <row r="52" spans="1:11" s="142" customFormat="1" x14ac:dyDescent="0.2">
      <c r="A52" s="135" t="str">
        <f>IF('Element relatif aux mesures (P)'!A52&lt;&gt;"",'Element relatif aux mesures (P)'!A52,"")</f>
        <v/>
      </c>
      <c r="B52" s="136" t="str">
        <f>IF('Element relatif aux mesures (P)'!B52&lt;&gt;"",'Element relatif aux mesures (P)'!B52,"")</f>
        <v/>
      </c>
      <c r="C52" s="137" t="str">
        <f>IF('Element relatif aux mesures (P)'!C52&lt;&gt;"",'Element relatif aux mesures (P)'!C52,"")</f>
        <v/>
      </c>
      <c r="D52" s="138" t="str">
        <f>IF('Element relatif aux mesures (P)'!D52&lt;&gt;"",'Element relatif aux mesures (P)'!D52,"")</f>
        <v/>
      </c>
      <c r="E52" s="144" t="str">
        <f>IF(C52&lt;&gt;"",'Element relatif aux mesures (P)'!E52,"")</f>
        <v/>
      </c>
      <c r="F52" s="139" t="str">
        <f>IF(C52&lt;&gt;"",(1-'Element relatif aux mesures (P)'!N52) * 'Element relatif aux mesures (P)'!L52,"")</f>
        <v/>
      </c>
      <c r="G52" s="140" t="str">
        <f>IF(C52&lt;&gt;"",'Element relatif aux mesures (P)'!Z52,"")</f>
        <v/>
      </c>
      <c r="H52" s="137"/>
      <c r="I52" s="135"/>
      <c r="J52" s="139"/>
      <c r="K52" s="141"/>
    </row>
    <row r="53" spans="1:11" s="142" customFormat="1" x14ac:dyDescent="0.2">
      <c r="A53" s="135" t="str">
        <f>IF('Element relatif aux mesures (P)'!A53&lt;&gt;"",'Element relatif aux mesures (P)'!A53,"")</f>
        <v/>
      </c>
      <c r="B53" s="136" t="str">
        <f>IF('Element relatif aux mesures (P)'!B53&lt;&gt;"",'Element relatif aux mesures (P)'!B53,"")</f>
        <v/>
      </c>
      <c r="C53" s="137" t="str">
        <f>IF('Element relatif aux mesures (P)'!C53&lt;&gt;"",'Element relatif aux mesures (P)'!C53,"")</f>
        <v/>
      </c>
      <c r="D53" s="138" t="str">
        <f>IF('Element relatif aux mesures (P)'!D53&lt;&gt;"",'Element relatif aux mesures (P)'!D53,"")</f>
        <v/>
      </c>
      <c r="E53" s="144" t="str">
        <f>IF(C53&lt;&gt;"",'Element relatif aux mesures (P)'!E53,"")</f>
        <v/>
      </c>
      <c r="F53" s="139" t="str">
        <f>IF(C53&lt;&gt;"",(1-'Element relatif aux mesures (P)'!N53) * 'Element relatif aux mesures (P)'!L53,"")</f>
        <v/>
      </c>
      <c r="G53" s="140" t="str">
        <f>IF(C53&lt;&gt;"",'Element relatif aux mesures (P)'!Z53,"")</f>
        <v/>
      </c>
      <c r="H53" s="137"/>
      <c r="I53" s="135"/>
      <c r="J53" s="139"/>
      <c r="K53" s="141"/>
    </row>
    <row r="54" spans="1:11" s="142" customFormat="1" x14ac:dyDescent="0.2">
      <c r="A54" s="135" t="str">
        <f>IF('Element relatif aux mesures (P)'!A54&lt;&gt;"",'Element relatif aux mesures (P)'!A54,"")</f>
        <v/>
      </c>
      <c r="B54" s="136" t="str">
        <f>IF('Element relatif aux mesures (P)'!B54&lt;&gt;"",'Element relatif aux mesures (P)'!B54,"")</f>
        <v/>
      </c>
      <c r="C54" s="137" t="str">
        <f>IF('Element relatif aux mesures (P)'!C54&lt;&gt;"",'Element relatif aux mesures (P)'!C54,"")</f>
        <v/>
      </c>
      <c r="D54" s="138" t="str">
        <f>IF('Element relatif aux mesures (P)'!D54&lt;&gt;"",'Element relatif aux mesures (P)'!D54,"")</f>
        <v/>
      </c>
      <c r="E54" s="144" t="str">
        <f>IF(C54&lt;&gt;"",'Element relatif aux mesures (P)'!E54,"")</f>
        <v/>
      </c>
      <c r="F54" s="139" t="str">
        <f>IF(C54&lt;&gt;"",(1-'Element relatif aux mesures (P)'!N54) * 'Element relatif aux mesures (P)'!L54,"")</f>
        <v/>
      </c>
      <c r="G54" s="140" t="str">
        <f>IF(C54&lt;&gt;"",'Element relatif aux mesures (P)'!Z54,"")</f>
        <v/>
      </c>
      <c r="H54" s="137"/>
      <c r="I54" s="135"/>
      <c r="J54" s="139"/>
      <c r="K54" s="141"/>
    </row>
    <row r="55" spans="1:11" s="142" customFormat="1" x14ac:dyDescent="0.2">
      <c r="A55" s="135" t="str">
        <f>IF('Element relatif aux mesures (P)'!A55&lt;&gt;"",'Element relatif aux mesures (P)'!A55,"")</f>
        <v/>
      </c>
      <c r="B55" s="136" t="str">
        <f>IF('Element relatif aux mesures (P)'!B55&lt;&gt;"",'Element relatif aux mesures (P)'!B55,"")</f>
        <v/>
      </c>
      <c r="C55" s="137" t="str">
        <f>IF('Element relatif aux mesures (P)'!C55&lt;&gt;"",'Element relatif aux mesures (P)'!C55,"")</f>
        <v/>
      </c>
      <c r="D55" s="138" t="str">
        <f>IF('Element relatif aux mesures (P)'!D55&lt;&gt;"",'Element relatif aux mesures (P)'!D55,"")</f>
        <v/>
      </c>
      <c r="E55" s="144" t="str">
        <f>IF(C55&lt;&gt;"",'Element relatif aux mesures (P)'!E55,"")</f>
        <v/>
      </c>
      <c r="F55" s="139" t="str">
        <f>IF(C55&lt;&gt;"",(1-'Element relatif aux mesures (P)'!N55) * 'Element relatif aux mesures (P)'!L55,"")</f>
        <v/>
      </c>
      <c r="G55" s="140" t="str">
        <f>IF(C55&lt;&gt;"",'Element relatif aux mesures (P)'!Z55,"")</f>
        <v/>
      </c>
      <c r="H55" s="137"/>
      <c r="I55" s="135"/>
      <c r="J55" s="139"/>
      <c r="K55" s="141"/>
    </row>
    <row r="56" spans="1:11" s="142" customFormat="1" x14ac:dyDescent="0.2">
      <c r="A56" s="135" t="str">
        <f>IF('Element relatif aux mesures (P)'!A56&lt;&gt;"",'Element relatif aux mesures (P)'!A56,"")</f>
        <v/>
      </c>
      <c r="B56" s="136" t="str">
        <f>IF('Element relatif aux mesures (P)'!B56&lt;&gt;"",'Element relatif aux mesures (P)'!B56,"")</f>
        <v/>
      </c>
      <c r="C56" s="137" t="str">
        <f>IF('Element relatif aux mesures (P)'!C56&lt;&gt;"",'Element relatif aux mesures (P)'!C56,"")</f>
        <v/>
      </c>
      <c r="D56" s="138" t="str">
        <f>IF('Element relatif aux mesures (P)'!D56&lt;&gt;"",'Element relatif aux mesures (P)'!D56,"")</f>
        <v/>
      </c>
      <c r="E56" s="144" t="str">
        <f>IF(C56&lt;&gt;"",'Element relatif aux mesures (P)'!E56,"")</f>
        <v/>
      </c>
      <c r="F56" s="139" t="str">
        <f>IF(C56&lt;&gt;"",(1-'Element relatif aux mesures (P)'!N56) * 'Element relatif aux mesures (P)'!L56,"")</f>
        <v/>
      </c>
      <c r="G56" s="140" t="str">
        <f>IF(C56&lt;&gt;"",'Element relatif aux mesures (P)'!Z56,"")</f>
        <v/>
      </c>
      <c r="H56" s="137"/>
      <c r="I56" s="135"/>
      <c r="J56" s="139"/>
      <c r="K56" s="141"/>
    </row>
    <row r="57" spans="1:11" s="142" customFormat="1" x14ac:dyDescent="0.2">
      <c r="A57" s="135" t="str">
        <f>IF('Element relatif aux mesures (P)'!A57&lt;&gt;"",'Element relatif aux mesures (P)'!A57,"")</f>
        <v/>
      </c>
      <c r="B57" s="136" t="str">
        <f>IF('Element relatif aux mesures (P)'!B57&lt;&gt;"",'Element relatif aux mesures (P)'!B57,"")</f>
        <v/>
      </c>
      <c r="C57" s="137" t="str">
        <f>IF('Element relatif aux mesures (P)'!C57&lt;&gt;"",'Element relatif aux mesures (P)'!C57,"")</f>
        <v/>
      </c>
      <c r="D57" s="138" t="str">
        <f>IF('Element relatif aux mesures (P)'!D57&lt;&gt;"",'Element relatif aux mesures (P)'!D57,"")</f>
        <v/>
      </c>
      <c r="E57" s="144" t="str">
        <f>IF(C57&lt;&gt;"",'Element relatif aux mesures (P)'!E57,"")</f>
        <v/>
      </c>
      <c r="F57" s="139" t="str">
        <f>IF(C57&lt;&gt;"",(1-'Element relatif aux mesures (P)'!N57) * 'Element relatif aux mesures (P)'!L57,"")</f>
        <v/>
      </c>
      <c r="G57" s="140" t="str">
        <f>IF(C57&lt;&gt;"",'Element relatif aux mesures (P)'!Z57,"")</f>
        <v/>
      </c>
      <c r="H57" s="137"/>
      <c r="I57" s="135"/>
      <c r="J57" s="139"/>
      <c r="K57" s="141"/>
    </row>
    <row r="58" spans="1:11" s="142" customFormat="1" x14ac:dyDescent="0.2">
      <c r="A58" s="135" t="str">
        <f>IF('Element relatif aux mesures (P)'!A58&lt;&gt;"",'Element relatif aux mesures (P)'!A58,"")</f>
        <v/>
      </c>
      <c r="B58" s="136" t="str">
        <f>IF('Element relatif aux mesures (P)'!B58&lt;&gt;"",'Element relatif aux mesures (P)'!B58,"")</f>
        <v/>
      </c>
      <c r="C58" s="137" t="str">
        <f>IF('Element relatif aux mesures (P)'!C58&lt;&gt;"",'Element relatif aux mesures (P)'!C58,"")</f>
        <v/>
      </c>
      <c r="D58" s="138" t="str">
        <f>IF('Element relatif aux mesures (P)'!D58&lt;&gt;"",'Element relatif aux mesures (P)'!D58,"")</f>
        <v/>
      </c>
      <c r="E58" s="144" t="str">
        <f>IF(C58&lt;&gt;"",'Element relatif aux mesures (P)'!E58,"")</f>
        <v/>
      </c>
      <c r="F58" s="139" t="str">
        <f>IF(C58&lt;&gt;"",(1-'Element relatif aux mesures (P)'!N58) * 'Element relatif aux mesures (P)'!L58,"")</f>
        <v/>
      </c>
      <c r="G58" s="140" t="str">
        <f>IF(C58&lt;&gt;"",'Element relatif aux mesures (P)'!Z58,"")</f>
        <v/>
      </c>
      <c r="H58" s="137"/>
      <c r="I58" s="135"/>
      <c r="J58" s="139"/>
      <c r="K58" s="141"/>
    </row>
    <row r="59" spans="1:11" s="142" customFormat="1" x14ac:dyDescent="0.2">
      <c r="A59" s="135" t="str">
        <f>IF('Element relatif aux mesures (P)'!A59&lt;&gt;"",'Element relatif aux mesures (P)'!A59,"")</f>
        <v/>
      </c>
      <c r="B59" s="136" t="str">
        <f>IF('Element relatif aux mesures (P)'!B59&lt;&gt;"",'Element relatif aux mesures (P)'!B59,"")</f>
        <v/>
      </c>
      <c r="C59" s="137" t="str">
        <f>IF('Element relatif aux mesures (P)'!C59&lt;&gt;"",'Element relatif aux mesures (P)'!C59,"")</f>
        <v/>
      </c>
      <c r="D59" s="138" t="str">
        <f>IF('Element relatif aux mesures (P)'!D59&lt;&gt;"",'Element relatif aux mesures (P)'!D59,"")</f>
        <v/>
      </c>
      <c r="E59" s="144" t="str">
        <f>IF(C59&lt;&gt;"",'Element relatif aux mesures (P)'!E59,"")</f>
        <v/>
      </c>
      <c r="F59" s="139" t="str">
        <f>IF(C59&lt;&gt;"",(1-'Element relatif aux mesures (P)'!N59) * 'Element relatif aux mesures (P)'!L59,"")</f>
        <v/>
      </c>
      <c r="G59" s="140" t="str">
        <f>IF(C59&lt;&gt;"",'Element relatif aux mesures (P)'!Z59,"")</f>
        <v/>
      </c>
      <c r="H59" s="137"/>
      <c r="I59" s="135"/>
      <c r="J59" s="139"/>
      <c r="K59" s="141"/>
    </row>
    <row r="60" spans="1:11" s="142" customFormat="1" x14ac:dyDescent="0.2">
      <c r="A60" s="135" t="str">
        <f>IF('Element relatif aux mesures (P)'!A60&lt;&gt;"",'Element relatif aux mesures (P)'!A60,"")</f>
        <v/>
      </c>
      <c r="B60" s="136" t="str">
        <f>IF('Element relatif aux mesures (P)'!B60&lt;&gt;"",'Element relatif aux mesures (P)'!B60,"")</f>
        <v/>
      </c>
      <c r="C60" s="137" t="str">
        <f>IF('Element relatif aux mesures (P)'!C60&lt;&gt;"",'Element relatif aux mesures (P)'!C60,"")</f>
        <v/>
      </c>
      <c r="D60" s="138" t="str">
        <f>IF('Element relatif aux mesures (P)'!D60&lt;&gt;"",'Element relatif aux mesures (P)'!D60,"")</f>
        <v/>
      </c>
      <c r="E60" s="144" t="str">
        <f>IF(C60&lt;&gt;"",'Element relatif aux mesures (P)'!E60,"")</f>
        <v/>
      </c>
      <c r="F60" s="139" t="str">
        <f>IF(C60&lt;&gt;"",(1-'Element relatif aux mesures (P)'!N60) * 'Element relatif aux mesures (P)'!L60,"")</f>
        <v/>
      </c>
      <c r="G60" s="140" t="str">
        <f>IF(C60&lt;&gt;"",'Element relatif aux mesures (P)'!Z60,"")</f>
        <v/>
      </c>
      <c r="H60" s="137"/>
      <c r="I60" s="135"/>
      <c r="J60" s="139"/>
      <c r="K60" s="141"/>
    </row>
    <row r="61" spans="1:11" s="142" customFormat="1" x14ac:dyDescent="0.2">
      <c r="A61" s="135" t="str">
        <f>IF('Element relatif aux mesures (P)'!A61&lt;&gt;"",'Element relatif aux mesures (P)'!A61,"")</f>
        <v/>
      </c>
      <c r="B61" s="136" t="str">
        <f>IF('Element relatif aux mesures (P)'!B61&lt;&gt;"",'Element relatif aux mesures (P)'!B61,"")</f>
        <v/>
      </c>
      <c r="C61" s="137" t="str">
        <f>IF('Element relatif aux mesures (P)'!C61&lt;&gt;"",'Element relatif aux mesures (P)'!C61,"")</f>
        <v/>
      </c>
      <c r="D61" s="138" t="str">
        <f>IF('Element relatif aux mesures (P)'!D61&lt;&gt;"",'Element relatif aux mesures (P)'!D61,"")</f>
        <v/>
      </c>
      <c r="E61" s="144" t="str">
        <f>IF(C61&lt;&gt;"",'Element relatif aux mesures (P)'!E61,"")</f>
        <v/>
      </c>
      <c r="F61" s="139" t="str">
        <f>IF(C61&lt;&gt;"",(1-'Element relatif aux mesures (P)'!N61) * 'Element relatif aux mesures (P)'!L61,"")</f>
        <v/>
      </c>
      <c r="G61" s="140" t="str">
        <f>IF(C61&lt;&gt;"",'Element relatif aux mesures (P)'!Z61,"")</f>
        <v/>
      </c>
      <c r="H61" s="137"/>
      <c r="I61" s="135"/>
      <c r="J61" s="139"/>
      <c r="K61" s="141"/>
    </row>
    <row r="62" spans="1:11" s="142" customFormat="1" x14ac:dyDescent="0.2">
      <c r="A62" s="135" t="str">
        <f>IF('Element relatif aux mesures (P)'!A62&lt;&gt;"",'Element relatif aux mesures (P)'!A62,"")</f>
        <v/>
      </c>
      <c r="B62" s="136" t="str">
        <f>IF('Element relatif aux mesures (P)'!B62&lt;&gt;"",'Element relatif aux mesures (P)'!B62,"")</f>
        <v/>
      </c>
      <c r="C62" s="137" t="str">
        <f>IF('Element relatif aux mesures (P)'!C62&lt;&gt;"",'Element relatif aux mesures (P)'!C62,"")</f>
        <v/>
      </c>
      <c r="D62" s="138" t="str">
        <f>IF('Element relatif aux mesures (P)'!D62&lt;&gt;"",'Element relatif aux mesures (P)'!D62,"")</f>
        <v/>
      </c>
      <c r="E62" s="144" t="str">
        <f>IF(C62&lt;&gt;"",'Element relatif aux mesures (P)'!E62,"")</f>
        <v/>
      </c>
      <c r="F62" s="139" t="str">
        <f>IF(C62&lt;&gt;"",(1-'Element relatif aux mesures (P)'!N62) * 'Element relatif aux mesures (P)'!L62,"")</f>
        <v/>
      </c>
      <c r="G62" s="140" t="str">
        <f>IF(C62&lt;&gt;"",'Element relatif aux mesures (P)'!Z62,"")</f>
        <v/>
      </c>
      <c r="H62" s="137"/>
      <c r="I62" s="135"/>
      <c r="J62" s="139"/>
      <c r="K62" s="141"/>
    </row>
    <row r="63" spans="1:11" s="142" customFormat="1" x14ac:dyDescent="0.2">
      <c r="A63" s="135" t="str">
        <f>IF('Element relatif aux mesures (P)'!A63&lt;&gt;"",'Element relatif aux mesures (P)'!A63,"")</f>
        <v/>
      </c>
      <c r="B63" s="136" t="str">
        <f>IF('Element relatif aux mesures (P)'!B63&lt;&gt;"",'Element relatif aux mesures (P)'!B63,"")</f>
        <v/>
      </c>
      <c r="C63" s="137" t="str">
        <f>IF('Element relatif aux mesures (P)'!C63&lt;&gt;"",'Element relatif aux mesures (P)'!C63,"")</f>
        <v/>
      </c>
      <c r="D63" s="138" t="str">
        <f>IF('Element relatif aux mesures (P)'!D63&lt;&gt;"",'Element relatif aux mesures (P)'!D63,"")</f>
        <v/>
      </c>
      <c r="E63" s="144" t="str">
        <f>IF(C63&lt;&gt;"",'Element relatif aux mesures (P)'!E63,"")</f>
        <v/>
      </c>
      <c r="F63" s="139" t="str">
        <f>IF(C63&lt;&gt;"",(1-'Element relatif aux mesures (P)'!N63) * 'Element relatif aux mesures (P)'!L63,"")</f>
        <v/>
      </c>
      <c r="G63" s="140" t="str">
        <f>IF(C63&lt;&gt;"",'Element relatif aux mesures (P)'!Z63,"")</f>
        <v/>
      </c>
      <c r="H63" s="137"/>
      <c r="I63" s="135"/>
      <c r="J63" s="139"/>
      <c r="K63" s="141"/>
    </row>
    <row r="64" spans="1:11" s="142" customFormat="1" x14ac:dyDescent="0.2">
      <c r="A64" s="135" t="str">
        <f>IF('Element relatif aux mesures (P)'!A64&lt;&gt;"",'Element relatif aux mesures (P)'!A64,"")</f>
        <v/>
      </c>
      <c r="B64" s="136" t="str">
        <f>IF('Element relatif aux mesures (P)'!B64&lt;&gt;"",'Element relatif aux mesures (P)'!B64,"")</f>
        <v/>
      </c>
      <c r="C64" s="137" t="str">
        <f>IF('Element relatif aux mesures (P)'!C64&lt;&gt;"",'Element relatif aux mesures (P)'!C64,"")</f>
        <v/>
      </c>
      <c r="D64" s="138" t="str">
        <f>IF('Element relatif aux mesures (P)'!D64&lt;&gt;"",'Element relatif aux mesures (P)'!D64,"")</f>
        <v/>
      </c>
      <c r="E64" s="144" t="str">
        <f>IF(C64&lt;&gt;"",'Element relatif aux mesures (P)'!E64,"")</f>
        <v/>
      </c>
      <c r="F64" s="139" t="str">
        <f>IF(C64&lt;&gt;"",(1-'Element relatif aux mesures (P)'!N64) * 'Element relatif aux mesures (P)'!L64,"")</f>
        <v/>
      </c>
      <c r="G64" s="140" t="str">
        <f>IF(C64&lt;&gt;"",'Element relatif aux mesures (P)'!Z64,"")</f>
        <v/>
      </c>
      <c r="H64" s="137"/>
      <c r="I64" s="135"/>
      <c r="J64" s="139"/>
      <c r="K64" s="141"/>
    </row>
    <row r="65" spans="1:11" s="142" customFormat="1" x14ac:dyDescent="0.2">
      <c r="A65" s="135" t="str">
        <f>IF('Element relatif aux mesures (P)'!A65&lt;&gt;"",'Element relatif aux mesures (P)'!A65,"")</f>
        <v/>
      </c>
      <c r="B65" s="136" t="str">
        <f>IF('Element relatif aux mesures (P)'!B65&lt;&gt;"",'Element relatif aux mesures (P)'!B65,"")</f>
        <v/>
      </c>
      <c r="C65" s="137" t="str">
        <f>IF('Element relatif aux mesures (P)'!C65&lt;&gt;"",'Element relatif aux mesures (P)'!C65,"")</f>
        <v/>
      </c>
      <c r="D65" s="138" t="str">
        <f>IF('Element relatif aux mesures (P)'!D65&lt;&gt;"",'Element relatif aux mesures (P)'!D65,"")</f>
        <v/>
      </c>
      <c r="E65" s="144" t="str">
        <f>IF(C65&lt;&gt;"",'Element relatif aux mesures (P)'!E65,"")</f>
        <v/>
      </c>
      <c r="F65" s="139" t="str">
        <f>IF(C65&lt;&gt;"",(1-'Element relatif aux mesures (P)'!N65) * 'Element relatif aux mesures (P)'!L65,"")</f>
        <v/>
      </c>
      <c r="G65" s="140" t="str">
        <f>IF(C65&lt;&gt;"",'Element relatif aux mesures (P)'!Z65,"")</f>
        <v/>
      </c>
      <c r="H65" s="137"/>
      <c r="I65" s="135"/>
      <c r="J65" s="139"/>
      <c r="K65" s="141"/>
    </row>
    <row r="66" spans="1:11" s="142" customFormat="1" x14ac:dyDescent="0.2">
      <c r="A66" s="135" t="str">
        <f>IF('Element relatif aux mesures (P)'!A66&lt;&gt;"",'Element relatif aux mesures (P)'!A66,"")</f>
        <v/>
      </c>
      <c r="B66" s="136" t="str">
        <f>IF('Element relatif aux mesures (P)'!B66&lt;&gt;"",'Element relatif aux mesures (P)'!B66,"")</f>
        <v/>
      </c>
      <c r="C66" s="137" t="str">
        <f>IF('Element relatif aux mesures (P)'!C66&lt;&gt;"",'Element relatif aux mesures (P)'!C66,"")</f>
        <v/>
      </c>
      <c r="D66" s="138" t="str">
        <f>IF('Element relatif aux mesures (P)'!D66&lt;&gt;"",'Element relatif aux mesures (P)'!D66,"")</f>
        <v/>
      </c>
      <c r="E66" s="144" t="str">
        <f>IF(C66&lt;&gt;"",'Element relatif aux mesures (P)'!E66,"")</f>
        <v/>
      </c>
      <c r="F66" s="139" t="str">
        <f>IF(C66&lt;&gt;"",(1-'Element relatif aux mesures (P)'!N66) * 'Element relatif aux mesures (P)'!L66,"")</f>
        <v/>
      </c>
      <c r="G66" s="140" t="str">
        <f>IF(C66&lt;&gt;"",'Element relatif aux mesures (P)'!Z66,"")</f>
        <v/>
      </c>
      <c r="H66" s="137"/>
      <c r="I66" s="135"/>
      <c r="J66" s="139"/>
      <c r="K66" s="141"/>
    </row>
    <row r="67" spans="1:11" s="142" customFormat="1" x14ac:dyDescent="0.2">
      <c r="A67" s="135" t="str">
        <f>IF('Element relatif aux mesures (P)'!A67&lt;&gt;"",'Element relatif aux mesures (P)'!A67,"")</f>
        <v/>
      </c>
      <c r="B67" s="136" t="str">
        <f>IF('Element relatif aux mesures (P)'!B67&lt;&gt;"",'Element relatif aux mesures (P)'!B67,"")</f>
        <v/>
      </c>
      <c r="C67" s="137" t="str">
        <f>IF('Element relatif aux mesures (P)'!C67&lt;&gt;"",'Element relatif aux mesures (P)'!C67,"")</f>
        <v/>
      </c>
      <c r="D67" s="138" t="str">
        <f>IF('Element relatif aux mesures (P)'!D67&lt;&gt;"",'Element relatif aux mesures (P)'!D67,"")</f>
        <v/>
      </c>
      <c r="E67" s="144" t="str">
        <f>IF(C67&lt;&gt;"",'Element relatif aux mesures (P)'!E67,"")</f>
        <v/>
      </c>
      <c r="F67" s="139" t="str">
        <f>IF(C67&lt;&gt;"",(1-'Element relatif aux mesures (P)'!N67) * 'Element relatif aux mesures (P)'!L67,"")</f>
        <v/>
      </c>
      <c r="G67" s="140" t="str">
        <f>IF(C67&lt;&gt;"",'Element relatif aux mesures (P)'!Z67,"")</f>
        <v/>
      </c>
      <c r="H67" s="137"/>
      <c r="I67" s="135"/>
      <c r="J67" s="139"/>
      <c r="K67" s="141"/>
    </row>
    <row r="68" spans="1:11" s="142" customFormat="1" x14ac:dyDescent="0.2">
      <c r="A68" s="135" t="str">
        <f>IF('Element relatif aux mesures (P)'!A68&lt;&gt;"",'Element relatif aux mesures (P)'!A68,"")</f>
        <v/>
      </c>
      <c r="B68" s="136" t="str">
        <f>IF('Element relatif aux mesures (P)'!B68&lt;&gt;"",'Element relatif aux mesures (P)'!B68,"")</f>
        <v/>
      </c>
      <c r="C68" s="137" t="str">
        <f>IF('Element relatif aux mesures (P)'!C68&lt;&gt;"",'Element relatif aux mesures (P)'!C68,"")</f>
        <v/>
      </c>
      <c r="D68" s="138" t="str">
        <f>IF('Element relatif aux mesures (P)'!D68&lt;&gt;"",'Element relatif aux mesures (P)'!D68,"")</f>
        <v/>
      </c>
      <c r="E68" s="144" t="str">
        <f>IF(C68&lt;&gt;"",'Element relatif aux mesures (P)'!E68,"")</f>
        <v/>
      </c>
      <c r="F68" s="139" t="str">
        <f>IF(C68&lt;&gt;"",(1-'Element relatif aux mesures (P)'!N68) * 'Element relatif aux mesures (P)'!L68,"")</f>
        <v/>
      </c>
      <c r="G68" s="140" t="str">
        <f>IF(C68&lt;&gt;"",'Element relatif aux mesures (P)'!Z68,"")</f>
        <v/>
      </c>
      <c r="H68" s="137"/>
      <c r="I68" s="135"/>
      <c r="J68" s="139"/>
      <c r="K68" s="141"/>
    </row>
    <row r="69" spans="1:11" s="142" customFormat="1" x14ac:dyDescent="0.2">
      <c r="A69" s="135" t="str">
        <f>IF('Element relatif aux mesures (P)'!A69&lt;&gt;"",'Element relatif aux mesures (P)'!A69,"")</f>
        <v/>
      </c>
      <c r="B69" s="136" t="str">
        <f>IF('Element relatif aux mesures (P)'!B69&lt;&gt;"",'Element relatif aux mesures (P)'!B69,"")</f>
        <v/>
      </c>
      <c r="C69" s="137" t="str">
        <f>IF('Element relatif aux mesures (P)'!C69&lt;&gt;"",'Element relatif aux mesures (P)'!C69,"")</f>
        <v/>
      </c>
      <c r="D69" s="138" t="str">
        <f>IF('Element relatif aux mesures (P)'!D69&lt;&gt;"",'Element relatif aux mesures (P)'!D69,"")</f>
        <v/>
      </c>
      <c r="E69" s="144" t="str">
        <f>IF(C69&lt;&gt;"",'Element relatif aux mesures (P)'!E69,"")</f>
        <v/>
      </c>
      <c r="F69" s="139" t="str">
        <f>IF(C69&lt;&gt;"",(1-'Element relatif aux mesures (P)'!N69) * 'Element relatif aux mesures (P)'!L69,"")</f>
        <v/>
      </c>
      <c r="G69" s="140" t="str">
        <f>IF(C69&lt;&gt;"",'Element relatif aux mesures (P)'!Z69,"")</f>
        <v/>
      </c>
      <c r="H69" s="137"/>
      <c r="I69" s="135"/>
      <c r="J69" s="139"/>
      <c r="K69" s="141"/>
    </row>
    <row r="70" spans="1:11" s="142" customFormat="1" x14ac:dyDescent="0.2">
      <c r="A70" s="135" t="str">
        <f>IF('Element relatif aux mesures (P)'!A70&lt;&gt;"",'Element relatif aux mesures (P)'!A70,"")</f>
        <v/>
      </c>
      <c r="B70" s="136" t="str">
        <f>IF('Element relatif aux mesures (P)'!B70&lt;&gt;"",'Element relatif aux mesures (P)'!B70,"")</f>
        <v/>
      </c>
      <c r="C70" s="137" t="str">
        <f>IF('Element relatif aux mesures (P)'!C70&lt;&gt;"",'Element relatif aux mesures (P)'!C70,"")</f>
        <v/>
      </c>
      <c r="D70" s="138" t="str">
        <f>IF('Element relatif aux mesures (P)'!D70&lt;&gt;"",'Element relatif aux mesures (P)'!D70,"")</f>
        <v/>
      </c>
      <c r="E70" s="144" t="str">
        <f>IF(C70&lt;&gt;"",'Element relatif aux mesures (P)'!E70,"")</f>
        <v/>
      </c>
      <c r="F70" s="139" t="str">
        <f>IF(C70&lt;&gt;"",(1-'Element relatif aux mesures (P)'!N70) * 'Element relatif aux mesures (P)'!L70,"")</f>
        <v/>
      </c>
      <c r="G70" s="140" t="str">
        <f>IF(C70&lt;&gt;"",'Element relatif aux mesures (P)'!Z70,"")</f>
        <v/>
      </c>
      <c r="H70" s="137"/>
      <c r="I70" s="135"/>
      <c r="J70" s="139"/>
      <c r="K70" s="141"/>
    </row>
    <row r="71" spans="1:11" s="142" customFormat="1" x14ac:dyDescent="0.2">
      <c r="A71" s="135" t="str">
        <f>IF('Element relatif aux mesures (P)'!A71&lt;&gt;"",'Element relatif aux mesures (P)'!A71,"")</f>
        <v/>
      </c>
      <c r="B71" s="136" t="str">
        <f>IF('Element relatif aux mesures (P)'!B71&lt;&gt;"",'Element relatif aux mesures (P)'!B71,"")</f>
        <v/>
      </c>
      <c r="C71" s="137" t="str">
        <f>IF('Element relatif aux mesures (P)'!C71&lt;&gt;"",'Element relatif aux mesures (P)'!C71,"")</f>
        <v/>
      </c>
      <c r="D71" s="138" t="str">
        <f>IF('Element relatif aux mesures (P)'!D71&lt;&gt;"",'Element relatif aux mesures (P)'!D71,"")</f>
        <v/>
      </c>
      <c r="E71" s="144" t="str">
        <f>IF(C71&lt;&gt;"",'Element relatif aux mesures (P)'!E71,"")</f>
        <v/>
      </c>
      <c r="F71" s="139" t="str">
        <f>IF(C71&lt;&gt;"",(1-'Element relatif aux mesures (P)'!N71) * 'Element relatif aux mesures (P)'!L71,"")</f>
        <v/>
      </c>
      <c r="G71" s="140" t="str">
        <f>IF(C71&lt;&gt;"",'Element relatif aux mesures (P)'!Z71,"")</f>
        <v/>
      </c>
      <c r="H71" s="137"/>
      <c r="I71" s="135"/>
      <c r="J71" s="139"/>
      <c r="K71" s="141"/>
    </row>
    <row r="72" spans="1:11" s="142" customFormat="1" x14ac:dyDescent="0.2">
      <c r="A72" s="135" t="str">
        <f>IF('Element relatif aux mesures (P)'!A72&lt;&gt;"",'Element relatif aux mesures (P)'!A72,"")</f>
        <v/>
      </c>
      <c r="B72" s="136" t="str">
        <f>IF('Element relatif aux mesures (P)'!B72&lt;&gt;"",'Element relatif aux mesures (P)'!B72,"")</f>
        <v/>
      </c>
      <c r="C72" s="137" t="str">
        <f>IF('Element relatif aux mesures (P)'!C72&lt;&gt;"",'Element relatif aux mesures (P)'!C72,"")</f>
        <v/>
      </c>
      <c r="D72" s="138" t="str">
        <f>IF('Element relatif aux mesures (P)'!D72&lt;&gt;"",'Element relatif aux mesures (P)'!D72,"")</f>
        <v/>
      </c>
      <c r="E72" s="144" t="str">
        <f>IF(C72&lt;&gt;"",'Element relatif aux mesures (P)'!E72,"")</f>
        <v/>
      </c>
      <c r="F72" s="139" t="str">
        <f>IF(C72&lt;&gt;"",(1-'Element relatif aux mesures (P)'!N72) * 'Element relatif aux mesures (P)'!L72,"")</f>
        <v/>
      </c>
      <c r="G72" s="140" t="str">
        <f>IF(C72&lt;&gt;"",'Element relatif aux mesures (P)'!Z72,"")</f>
        <v/>
      </c>
      <c r="H72" s="137"/>
      <c r="I72" s="135"/>
      <c r="J72" s="139"/>
      <c r="K72" s="141"/>
    </row>
    <row r="73" spans="1:11" s="142" customFormat="1" x14ac:dyDescent="0.2">
      <c r="A73" s="135" t="str">
        <f>IF('Element relatif aux mesures (P)'!A73&lt;&gt;"",'Element relatif aux mesures (P)'!A73,"")</f>
        <v/>
      </c>
      <c r="B73" s="136" t="str">
        <f>IF('Element relatif aux mesures (P)'!B73&lt;&gt;"",'Element relatif aux mesures (P)'!B73,"")</f>
        <v/>
      </c>
      <c r="C73" s="137" t="str">
        <f>IF('Element relatif aux mesures (P)'!C73&lt;&gt;"",'Element relatif aux mesures (P)'!C73,"")</f>
        <v/>
      </c>
      <c r="D73" s="138" t="str">
        <f>IF('Element relatif aux mesures (P)'!D73&lt;&gt;"",'Element relatif aux mesures (P)'!D73,"")</f>
        <v/>
      </c>
      <c r="E73" s="144" t="str">
        <f>IF(C73&lt;&gt;"",'Element relatif aux mesures (P)'!E73,"")</f>
        <v/>
      </c>
      <c r="F73" s="139" t="str">
        <f>IF(C73&lt;&gt;"",(1-'Element relatif aux mesures (P)'!N73) * 'Element relatif aux mesures (P)'!L73,"")</f>
        <v/>
      </c>
      <c r="G73" s="140" t="str">
        <f>IF(C73&lt;&gt;"",'Element relatif aux mesures (P)'!Z73,"")</f>
        <v/>
      </c>
      <c r="H73" s="137"/>
      <c r="I73" s="135"/>
      <c r="J73" s="139"/>
      <c r="K73" s="141"/>
    </row>
    <row r="74" spans="1:11" s="142" customFormat="1" x14ac:dyDescent="0.2">
      <c r="A74" s="135" t="str">
        <f>IF('Element relatif aux mesures (P)'!A74&lt;&gt;"",'Element relatif aux mesures (P)'!A74,"")</f>
        <v/>
      </c>
      <c r="B74" s="136" t="str">
        <f>IF('Element relatif aux mesures (P)'!B74&lt;&gt;"",'Element relatif aux mesures (P)'!B74,"")</f>
        <v/>
      </c>
      <c r="C74" s="137" t="str">
        <f>IF('Element relatif aux mesures (P)'!C74&lt;&gt;"",'Element relatif aux mesures (P)'!C74,"")</f>
        <v/>
      </c>
      <c r="D74" s="138" t="str">
        <f>IF('Element relatif aux mesures (P)'!D74&lt;&gt;"",'Element relatif aux mesures (P)'!D74,"")</f>
        <v/>
      </c>
      <c r="E74" s="144" t="str">
        <f>IF(C74&lt;&gt;"",'Element relatif aux mesures (P)'!E74,"")</f>
        <v/>
      </c>
      <c r="F74" s="139" t="str">
        <f>IF(C74&lt;&gt;"",(1-'Element relatif aux mesures (P)'!N74) * 'Element relatif aux mesures (P)'!L74,"")</f>
        <v/>
      </c>
      <c r="G74" s="140" t="str">
        <f>IF(C74&lt;&gt;"",'Element relatif aux mesures (P)'!Z74,"")</f>
        <v/>
      </c>
      <c r="H74" s="137"/>
      <c r="I74" s="135"/>
      <c r="J74" s="139"/>
      <c r="K74" s="141"/>
    </row>
    <row r="75" spans="1:11" s="142" customFormat="1" x14ac:dyDescent="0.2">
      <c r="A75" s="135" t="str">
        <f>IF('Element relatif aux mesures (P)'!A75&lt;&gt;"",'Element relatif aux mesures (P)'!A75,"")</f>
        <v/>
      </c>
      <c r="B75" s="136" t="str">
        <f>IF('Element relatif aux mesures (P)'!B75&lt;&gt;"",'Element relatif aux mesures (P)'!B75,"")</f>
        <v/>
      </c>
      <c r="C75" s="137" t="str">
        <f>IF('Element relatif aux mesures (P)'!C75&lt;&gt;"",'Element relatif aux mesures (P)'!C75,"")</f>
        <v/>
      </c>
      <c r="D75" s="138" t="str">
        <f>IF('Element relatif aux mesures (P)'!D75&lt;&gt;"",'Element relatif aux mesures (P)'!D75,"")</f>
        <v/>
      </c>
      <c r="E75" s="144" t="str">
        <f>IF(C75&lt;&gt;"",'Element relatif aux mesures (P)'!E75,"")</f>
        <v/>
      </c>
      <c r="F75" s="139" t="str">
        <f>IF(C75&lt;&gt;"",(1-'Element relatif aux mesures (P)'!N75) * 'Element relatif aux mesures (P)'!L75,"")</f>
        <v/>
      </c>
      <c r="G75" s="140" t="str">
        <f>IF(C75&lt;&gt;"",'Element relatif aux mesures (P)'!Z75,"")</f>
        <v/>
      </c>
      <c r="H75" s="137"/>
      <c r="I75" s="135"/>
      <c r="J75" s="139"/>
      <c r="K75" s="141"/>
    </row>
    <row r="76" spans="1:11" s="142" customFormat="1" x14ac:dyDescent="0.2">
      <c r="A76" s="135" t="str">
        <f>IF('Element relatif aux mesures (P)'!A76&lt;&gt;"",'Element relatif aux mesures (P)'!A76,"")</f>
        <v/>
      </c>
      <c r="B76" s="136" t="str">
        <f>IF('Element relatif aux mesures (P)'!B76&lt;&gt;"",'Element relatif aux mesures (P)'!B76,"")</f>
        <v/>
      </c>
      <c r="C76" s="137" t="str">
        <f>IF('Element relatif aux mesures (P)'!C76&lt;&gt;"",'Element relatif aux mesures (P)'!C76,"")</f>
        <v/>
      </c>
      <c r="D76" s="138" t="str">
        <f>IF('Element relatif aux mesures (P)'!D76&lt;&gt;"",'Element relatif aux mesures (P)'!D76,"")</f>
        <v/>
      </c>
      <c r="E76" s="144" t="str">
        <f>IF(C76&lt;&gt;"",'Element relatif aux mesures (P)'!E76,"")</f>
        <v/>
      </c>
      <c r="F76" s="139" t="str">
        <f>IF(C76&lt;&gt;"",(1-'Element relatif aux mesures (P)'!N76) * 'Element relatif aux mesures (P)'!L76,"")</f>
        <v/>
      </c>
      <c r="G76" s="140" t="str">
        <f>IF(C76&lt;&gt;"",'Element relatif aux mesures (P)'!Z76,"")</f>
        <v/>
      </c>
      <c r="H76" s="137"/>
      <c r="I76" s="135"/>
      <c r="J76" s="139"/>
      <c r="K76" s="141"/>
    </row>
    <row r="77" spans="1:11" s="142" customFormat="1" x14ac:dyDescent="0.2">
      <c r="A77" s="135" t="str">
        <f>IF('Element relatif aux mesures (P)'!A77&lt;&gt;"",'Element relatif aux mesures (P)'!A77,"")</f>
        <v/>
      </c>
      <c r="B77" s="136" t="str">
        <f>IF('Element relatif aux mesures (P)'!B77&lt;&gt;"",'Element relatif aux mesures (P)'!B77,"")</f>
        <v/>
      </c>
      <c r="C77" s="137" t="str">
        <f>IF('Element relatif aux mesures (P)'!C77&lt;&gt;"",'Element relatif aux mesures (P)'!C77,"")</f>
        <v/>
      </c>
      <c r="D77" s="138" t="str">
        <f>IF('Element relatif aux mesures (P)'!D77&lt;&gt;"",'Element relatif aux mesures (P)'!D77,"")</f>
        <v/>
      </c>
      <c r="E77" s="144" t="str">
        <f>IF(C77&lt;&gt;"",'Element relatif aux mesures (P)'!E77,"")</f>
        <v/>
      </c>
      <c r="F77" s="139" t="str">
        <f>IF(C77&lt;&gt;"",(1-'Element relatif aux mesures (P)'!N77) * 'Element relatif aux mesures (P)'!L77,"")</f>
        <v/>
      </c>
      <c r="G77" s="140" t="str">
        <f>IF(C77&lt;&gt;"",'Element relatif aux mesures (P)'!Z77,"")</f>
        <v/>
      </c>
      <c r="H77" s="137"/>
      <c r="I77" s="135"/>
      <c r="J77" s="139"/>
      <c r="K77" s="141"/>
    </row>
    <row r="78" spans="1:11" s="142" customFormat="1" x14ac:dyDescent="0.2">
      <c r="A78" s="135" t="str">
        <f>IF('Element relatif aux mesures (P)'!A78&lt;&gt;"",'Element relatif aux mesures (P)'!A78,"")</f>
        <v/>
      </c>
      <c r="B78" s="136" t="str">
        <f>IF('Element relatif aux mesures (P)'!B78&lt;&gt;"",'Element relatif aux mesures (P)'!B78,"")</f>
        <v/>
      </c>
      <c r="C78" s="137" t="str">
        <f>IF('Element relatif aux mesures (P)'!C78&lt;&gt;"",'Element relatif aux mesures (P)'!C78,"")</f>
        <v/>
      </c>
      <c r="D78" s="138" t="str">
        <f>IF('Element relatif aux mesures (P)'!D78&lt;&gt;"",'Element relatif aux mesures (P)'!D78,"")</f>
        <v/>
      </c>
      <c r="E78" s="144" t="str">
        <f>IF(C78&lt;&gt;"",'Element relatif aux mesures (P)'!E78,"")</f>
        <v/>
      </c>
      <c r="F78" s="139" t="str">
        <f>IF(C78&lt;&gt;"",(1-'Element relatif aux mesures (P)'!N78) * 'Element relatif aux mesures (P)'!L78,"")</f>
        <v/>
      </c>
      <c r="G78" s="140" t="str">
        <f>IF(C78&lt;&gt;"",'Element relatif aux mesures (P)'!Z78,"")</f>
        <v/>
      </c>
      <c r="H78" s="137"/>
      <c r="I78" s="135"/>
      <c r="J78" s="139"/>
      <c r="K78" s="141"/>
    </row>
    <row r="79" spans="1:11" s="142" customFormat="1" x14ac:dyDescent="0.2">
      <c r="A79" s="135" t="str">
        <f>IF('Element relatif aux mesures (P)'!A79&lt;&gt;"",'Element relatif aux mesures (P)'!A79,"")</f>
        <v/>
      </c>
      <c r="B79" s="136" t="str">
        <f>IF('Element relatif aux mesures (P)'!B79&lt;&gt;"",'Element relatif aux mesures (P)'!B79,"")</f>
        <v/>
      </c>
      <c r="C79" s="137" t="str">
        <f>IF('Element relatif aux mesures (P)'!C79&lt;&gt;"",'Element relatif aux mesures (P)'!C79,"")</f>
        <v/>
      </c>
      <c r="D79" s="138" t="str">
        <f>IF('Element relatif aux mesures (P)'!D79&lt;&gt;"",'Element relatif aux mesures (P)'!D79,"")</f>
        <v/>
      </c>
      <c r="E79" s="144" t="str">
        <f>IF(C79&lt;&gt;"",'Element relatif aux mesures (P)'!E79,"")</f>
        <v/>
      </c>
      <c r="F79" s="139" t="str">
        <f>IF(C79&lt;&gt;"",(1-'Element relatif aux mesures (P)'!N79) * 'Element relatif aux mesures (P)'!L79,"")</f>
        <v/>
      </c>
      <c r="G79" s="140" t="str">
        <f>IF(C79&lt;&gt;"",'Element relatif aux mesures (P)'!Z79,"")</f>
        <v/>
      </c>
      <c r="H79" s="137"/>
      <c r="I79" s="135"/>
      <c r="J79" s="139"/>
      <c r="K79" s="141"/>
    </row>
    <row r="80" spans="1:11" s="142" customFormat="1" x14ac:dyDescent="0.2">
      <c r="A80" s="135" t="str">
        <f>IF('Element relatif aux mesures (P)'!A80&lt;&gt;"",'Element relatif aux mesures (P)'!A80,"")</f>
        <v/>
      </c>
      <c r="B80" s="136" t="str">
        <f>IF('Element relatif aux mesures (P)'!B80&lt;&gt;"",'Element relatif aux mesures (P)'!B80,"")</f>
        <v/>
      </c>
      <c r="C80" s="137" t="str">
        <f>IF('Element relatif aux mesures (P)'!C80&lt;&gt;"",'Element relatif aux mesures (P)'!C80,"")</f>
        <v/>
      </c>
      <c r="D80" s="138" t="str">
        <f>IF('Element relatif aux mesures (P)'!D80&lt;&gt;"",'Element relatif aux mesures (P)'!D80,"")</f>
        <v/>
      </c>
      <c r="E80" s="144" t="str">
        <f>IF(C80&lt;&gt;"",'Element relatif aux mesures (P)'!E80,"")</f>
        <v/>
      </c>
      <c r="F80" s="139" t="str">
        <f>IF(C80&lt;&gt;"",(1-'Element relatif aux mesures (P)'!N80) * 'Element relatif aux mesures (P)'!L80,"")</f>
        <v/>
      </c>
      <c r="G80" s="140" t="str">
        <f>IF(C80&lt;&gt;"",'Element relatif aux mesures (P)'!Z80,"")</f>
        <v/>
      </c>
      <c r="H80" s="137"/>
      <c r="I80" s="135"/>
      <c r="J80" s="139"/>
      <c r="K80" s="141"/>
    </row>
    <row r="81" spans="1:11" s="142" customFormat="1" x14ac:dyDescent="0.2">
      <c r="A81" s="135" t="str">
        <f>IF('Element relatif aux mesures (P)'!A81&lt;&gt;"",'Element relatif aux mesures (P)'!A81,"")</f>
        <v/>
      </c>
      <c r="B81" s="136" t="str">
        <f>IF('Element relatif aux mesures (P)'!B81&lt;&gt;"",'Element relatif aux mesures (P)'!B81,"")</f>
        <v/>
      </c>
      <c r="C81" s="137" t="str">
        <f>IF('Element relatif aux mesures (P)'!C81&lt;&gt;"",'Element relatif aux mesures (P)'!C81,"")</f>
        <v/>
      </c>
      <c r="D81" s="138" t="str">
        <f>IF('Element relatif aux mesures (P)'!D81&lt;&gt;"",'Element relatif aux mesures (P)'!D81,"")</f>
        <v/>
      </c>
      <c r="E81" s="144" t="str">
        <f>IF(C81&lt;&gt;"",'Element relatif aux mesures (P)'!E81,"")</f>
        <v/>
      </c>
      <c r="F81" s="139" t="str">
        <f>IF(C81&lt;&gt;"",(1-'Element relatif aux mesures (P)'!N81) * 'Element relatif aux mesures (P)'!L81,"")</f>
        <v/>
      </c>
      <c r="G81" s="140" t="str">
        <f>IF(C81&lt;&gt;"",'Element relatif aux mesures (P)'!Z81,"")</f>
        <v/>
      </c>
      <c r="H81" s="137"/>
      <c r="I81" s="135"/>
      <c r="J81" s="139"/>
      <c r="K81" s="141"/>
    </row>
    <row r="82" spans="1:11" s="142" customFormat="1" x14ac:dyDescent="0.2">
      <c r="A82" s="135" t="str">
        <f>IF('Element relatif aux mesures (P)'!A82&lt;&gt;"",'Element relatif aux mesures (P)'!A82,"")</f>
        <v/>
      </c>
      <c r="B82" s="136" t="str">
        <f>IF('Element relatif aux mesures (P)'!B82&lt;&gt;"",'Element relatif aux mesures (P)'!B82,"")</f>
        <v/>
      </c>
      <c r="C82" s="137" t="str">
        <f>IF('Element relatif aux mesures (P)'!C82&lt;&gt;"",'Element relatif aux mesures (P)'!C82,"")</f>
        <v/>
      </c>
      <c r="D82" s="138" t="str">
        <f>IF('Element relatif aux mesures (P)'!D82&lt;&gt;"",'Element relatif aux mesures (P)'!D82,"")</f>
        <v/>
      </c>
      <c r="E82" s="144" t="str">
        <f>IF(C82&lt;&gt;"",'Element relatif aux mesures (P)'!E82,"")</f>
        <v/>
      </c>
      <c r="F82" s="139" t="str">
        <f>IF(C82&lt;&gt;"",(1-'Element relatif aux mesures (P)'!N82) * 'Element relatif aux mesures (P)'!L82,"")</f>
        <v/>
      </c>
      <c r="G82" s="140" t="str">
        <f>IF(C82&lt;&gt;"",'Element relatif aux mesures (P)'!Z82,"")</f>
        <v/>
      </c>
      <c r="H82" s="137"/>
      <c r="I82" s="135"/>
      <c r="J82" s="139"/>
      <c r="K82" s="141"/>
    </row>
    <row r="83" spans="1:11" s="142" customFormat="1" x14ac:dyDescent="0.2">
      <c r="A83" s="135" t="str">
        <f>IF('Element relatif aux mesures (P)'!A83&lt;&gt;"",'Element relatif aux mesures (P)'!A83,"")</f>
        <v/>
      </c>
      <c r="B83" s="136" t="str">
        <f>IF('Element relatif aux mesures (P)'!B83&lt;&gt;"",'Element relatif aux mesures (P)'!B83,"")</f>
        <v/>
      </c>
      <c r="C83" s="137" t="str">
        <f>IF('Element relatif aux mesures (P)'!C83&lt;&gt;"",'Element relatif aux mesures (P)'!C83,"")</f>
        <v/>
      </c>
      <c r="D83" s="138" t="str">
        <f>IF('Element relatif aux mesures (P)'!D83&lt;&gt;"",'Element relatif aux mesures (P)'!D83,"")</f>
        <v/>
      </c>
      <c r="E83" s="144" t="str">
        <f>IF(C83&lt;&gt;"",'Element relatif aux mesures (P)'!E83,"")</f>
        <v/>
      </c>
      <c r="F83" s="139" t="str">
        <f>IF(C83&lt;&gt;"",(1-'Element relatif aux mesures (P)'!N83) * 'Element relatif aux mesures (P)'!L83,"")</f>
        <v/>
      </c>
      <c r="G83" s="140" t="str">
        <f>IF(C83&lt;&gt;"",'Element relatif aux mesures (P)'!Z83,"")</f>
        <v/>
      </c>
      <c r="H83" s="137"/>
      <c r="I83" s="135"/>
      <c r="J83" s="139"/>
      <c r="K83" s="141"/>
    </row>
    <row r="84" spans="1:11" s="142" customFormat="1" x14ac:dyDescent="0.2">
      <c r="A84" s="135" t="str">
        <f>IF('Element relatif aux mesures (P)'!A84&lt;&gt;"",'Element relatif aux mesures (P)'!A84,"")</f>
        <v/>
      </c>
      <c r="B84" s="136" t="str">
        <f>IF('Element relatif aux mesures (P)'!B84&lt;&gt;"",'Element relatif aux mesures (P)'!B84,"")</f>
        <v/>
      </c>
      <c r="C84" s="137" t="str">
        <f>IF('Element relatif aux mesures (P)'!C84&lt;&gt;"",'Element relatif aux mesures (P)'!C84,"")</f>
        <v/>
      </c>
      <c r="D84" s="138" t="str">
        <f>IF('Element relatif aux mesures (P)'!D84&lt;&gt;"",'Element relatif aux mesures (P)'!D84,"")</f>
        <v/>
      </c>
      <c r="E84" s="144" t="str">
        <f>IF(C84&lt;&gt;"",'Element relatif aux mesures (P)'!E84,"")</f>
        <v/>
      </c>
      <c r="F84" s="139" t="str">
        <f>IF(C84&lt;&gt;"",(1-'Element relatif aux mesures (P)'!N84) * 'Element relatif aux mesures (P)'!L84,"")</f>
        <v/>
      </c>
      <c r="G84" s="140" t="str">
        <f>IF(C84&lt;&gt;"",'Element relatif aux mesures (P)'!Z84,"")</f>
        <v/>
      </c>
      <c r="H84" s="137"/>
      <c r="I84" s="135"/>
      <c r="J84" s="139"/>
      <c r="K84" s="141"/>
    </row>
    <row r="85" spans="1:11" s="142" customFormat="1" x14ac:dyDescent="0.2">
      <c r="A85" s="135" t="str">
        <f>IF('Element relatif aux mesures (P)'!A85&lt;&gt;"",'Element relatif aux mesures (P)'!A85,"")</f>
        <v/>
      </c>
      <c r="B85" s="136" t="str">
        <f>IF('Element relatif aux mesures (P)'!B85&lt;&gt;"",'Element relatif aux mesures (P)'!B85,"")</f>
        <v/>
      </c>
      <c r="C85" s="137" t="str">
        <f>IF('Element relatif aux mesures (P)'!C85&lt;&gt;"",'Element relatif aux mesures (P)'!C85,"")</f>
        <v/>
      </c>
      <c r="D85" s="138" t="str">
        <f>IF('Element relatif aux mesures (P)'!D85&lt;&gt;"",'Element relatif aux mesures (P)'!D85,"")</f>
        <v/>
      </c>
      <c r="E85" s="144" t="str">
        <f>IF(C85&lt;&gt;"",'Element relatif aux mesures (P)'!E85,"")</f>
        <v/>
      </c>
      <c r="F85" s="139" t="str">
        <f>IF(C85&lt;&gt;"",(1-'Element relatif aux mesures (P)'!N85) * 'Element relatif aux mesures (P)'!L85,"")</f>
        <v/>
      </c>
      <c r="G85" s="140" t="str">
        <f>IF(C85&lt;&gt;"",'Element relatif aux mesures (P)'!Z85,"")</f>
        <v/>
      </c>
      <c r="H85" s="137"/>
      <c r="I85" s="135"/>
      <c r="J85" s="139"/>
      <c r="K85" s="141"/>
    </row>
    <row r="86" spans="1:11" s="142" customFormat="1" x14ac:dyDescent="0.2">
      <c r="A86" s="135" t="str">
        <f>IF('Element relatif aux mesures (P)'!A86&lt;&gt;"",'Element relatif aux mesures (P)'!A86,"")</f>
        <v/>
      </c>
      <c r="B86" s="136" t="str">
        <f>IF('Element relatif aux mesures (P)'!B86&lt;&gt;"",'Element relatif aux mesures (P)'!B86,"")</f>
        <v/>
      </c>
      <c r="C86" s="137" t="str">
        <f>IF('Element relatif aux mesures (P)'!C86&lt;&gt;"",'Element relatif aux mesures (P)'!C86,"")</f>
        <v/>
      </c>
      <c r="D86" s="138" t="str">
        <f>IF('Element relatif aux mesures (P)'!D86&lt;&gt;"",'Element relatif aux mesures (P)'!D86,"")</f>
        <v/>
      </c>
      <c r="E86" s="144" t="str">
        <f>IF(C86&lt;&gt;"",'Element relatif aux mesures (P)'!E86,"")</f>
        <v/>
      </c>
      <c r="F86" s="139" t="str">
        <f>IF(C86&lt;&gt;"",(1-'Element relatif aux mesures (P)'!N86) * 'Element relatif aux mesures (P)'!L86,"")</f>
        <v/>
      </c>
      <c r="G86" s="140" t="str">
        <f>IF(C86&lt;&gt;"",'Element relatif aux mesures (P)'!Z86,"")</f>
        <v/>
      </c>
      <c r="H86" s="137"/>
      <c r="I86" s="135"/>
      <c r="J86" s="139"/>
      <c r="K86" s="141"/>
    </row>
    <row r="87" spans="1:11" s="142" customFormat="1" x14ac:dyDescent="0.2">
      <c r="A87" s="135" t="str">
        <f>IF('Element relatif aux mesures (P)'!A87&lt;&gt;"",'Element relatif aux mesures (P)'!A87,"")</f>
        <v/>
      </c>
      <c r="B87" s="136" t="str">
        <f>IF('Element relatif aux mesures (P)'!B87&lt;&gt;"",'Element relatif aux mesures (P)'!B87,"")</f>
        <v/>
      </c>
      <c r="C87" s="137" t="str">
        <f>IF('Element relatif aux mesures (P)'!C87&lt;&gt;"",'Element relatif aux mesures (P)'!C87,"")</f>
        <v/>
      </c>
      <c r="D87" s="138" t="str">
        <f>IF('Element relatif aux mesures (P)'!D87&lt;&gt;"",'Element relatif aux mesures (P)'!D87,"")</f>
        <v/>
      </c>
      <c r="E87" s="144" t="str">
        <f>IF(C87&lt;&gt;"",'Element relatif aux mesures (P)'!E87,"")</f>
        <v/>
      </c>
      <c r="F87" s="139" t="str">
        <f>IF(C87&lt;&gt;"",(1-'Element relatif aux mesures (P)'!N87) * 'Element relatif aux mesures (P)'!L87,"")</f>
        <v/>
      </c>
      <c r="G87" s="140" t="str">
        <f>IF(C87&lt;&gt;"",'Element relatif aux mesures (P)'!Z87,"")</f>
        <v/>
      </c>
      <c r="H87" s="137"/>
      <c r="I87" s="135"/>
      <c r="J87" s="139"/>
      <c r="K87" s="141"/>
    </row>
    <row r="88" spans="1:11" s="142" customFormat="1" x14ac:dyDescent="0.2">
      <c r="A88" s="135" t="str">
        <f>IF('Element relatif aux mesures (P)'!A88&lt;&gt;"",'Element relatif aux mesures (P)'!A88,"")</f>
        <v/>
      </c>
      <c r="B88" s="136" t="str">
        <f>IF('Element relatif aux mesures (P)'!B88&lt;&gt;"",'Element relatif aux mesures (P)'!B88,"")</f>
        <v/>
      </c>
      <c r="C88" s="137" t="str">
        <f>IF('Element relatif aux mesures (P)'!C88&lt;&gt;"",'Element relatif aux mesures (P)'!C88,"")</f>
        <v/>
      </c>
      <c r="D88" s="138" t="str">
        <f>IF('Element relatif aux mesures (P)'!D88&lt;&gt;"",'Element relatif aux mesures (P)'!D88,"")</f>
        <v/>
      </c>
      <c r="E88" s="144" t="str">
        <f>IF(C88&lt;&gt;"",'Element relatif aux mesures (P)'!E88,"")</f>
        <v/>
      </c>
      <c r="F88" s="139" t="str">
        <f>IF(C88&lt;&gt;"",(1-'Element relatif aux mesures (P)'!N88) * 'Element relatif aux mesures (P)'!L88,"")</f>
        <v/>
      </c>
      <c r="G88" s="140" t="str">
        <f>IF(C88&lt;&gt;"",'Element relatif aux mesures (P)'!Z88,"")</f>
        <v/>
      </c>
      <c r="H88" s="137"/>
      <c r="I88" s="135"/>
      <c r="J88" s="139"/>
      <c r="K88" s="141"/>
    </row>
    <row r="89" spans="1:11" s="142" customFormat="1" x14ac:dyDescent="0.2">
      <c r="A89" s="135" t="str">
        <f>IF('Element relatif aux mesures (P)'!A89&lt;&gt;"",'Element relatif aux mesures (P)'!A89,"")</f>
        <v/>
      </c>
      <c r="B89" s="136" t="str">
        <f>IF('Element relatif aux mesures (P)'!B89&lt;&gt;"",'Element relatif aux mesures (P)'!B89,"")</f>
        <v/>
      </c>
      <c r="C89" s="137" t="str">
        <f>IF('Element relatif aux mesures (P)'!C89&lt;&gt;"",'Element relatif aux mesures (P)'!C89,"")</f>
        <v/>
      </c>
      <c r="D89" s="138" t="str">
        <f>IF('Element relatif aux mesures (P)'!D89&lt;&gt;"",'Element relatif aux mesures (P)'!D89,"")</f>
        <v/>
      </c>
      <c r="E89" s="144" t="str">
        <f>IF(C89&lt;&gt;"",'Element relatif aux mesures (P)'!E89,"")</f>
        <v/>
      </c>
      <c r="F89" s="139" t="str">
        <f>IF(C89&lt;&gt;"",(1-'Element relatif aux mesures (P)'!N89) * 'Element relatif aux mesures (P)'!L89,"")</f>
        <v/>
      </c>
      <c r="G89" s="140" t="str">
        <f>IF(C89&lt;&gt;"",'Element relatif aux mesures (P)'!Z89,"")</f>
        <v/>
      </c>
      <c r="H89" s="137"/>
      <c r="I89" s="135"/>
      <c r="J89" s="139"/>
      <c r="K89" s="141"/>
    </row>
    <row r="90" spans="1:11" s="142" customFormat="1" x14ac:dyDescent="0.2">
      <c r="A90" s="135" t="str">
        <f>IF('Element relatif aux mesures (P)'!A90&lt;&gt;"",'Element relatif aux mesures (P)'!A90,"")</f>
        <v/>
      </c>
      <c r="B90" s="136" t="str">
        <f>IF('Element relatif aux mesures (P)'!B90&lt;&gt;"",'Element relatif aux mesures (P)'!B90,"")</f>
        <v/>
      </c>
      <c r="C90" s="137" t="str">
        <f>IF('Element relatif aux mesures (P)'!C90&lt;&gt;"",'Element relatif aux mesures (P)'!C90,"")</f>
        <v/>
      </c>
      <c r="D90" s="138" t="str">
        <f>IF('Element relatif aux mesures (P)'!D90&lt;&gt;"",'Element relatif aux mesures (P)'!D90,"")</f>
        <v/>
      </c>
      <c r="E90" s="144" t="str">
        <f>IF(C90&lt;&gt;"",'Element relatif aux mesures (P)'!E90,"")</f>
        <v/>
      </c>
      <c r="F90" s="139" t="str">
        <f>IF(C90&lt;&gt;"",(1-'Element relatif aux mesures (P)'!N90) * 'Element relatif aux mesures (P)'!L90,"")</f>
        <v/>
      </c>
      <c r="G90" s="140" t="str">
        <f>IF(C90&lt;&gt;"",'Element relatif aux mesures (P)'!Z90,"")</f>
        <v/>
      </c>
      <c r="H90" s="137"/>
      <c r="I90" s="135"/>
      <c r="J90" s="139"/>
      <c r="K90" s="141"/>
    </row>
    <row r="91" spans="1:11" s="142" customFormat="1" x14ac:dyDescent="0.2">
      <c r="A91" s="135" t="str">
        <f>IF('Element relatif aux mesures (P)'!A91&lt;&gt;"",'Element relatif aux mesures (P)'!A91,"")</f>
        <v/>
      </c>
      <c r="B91" s="136" t="str">
        <f>IF('Element relatif aux mesures (P)'!B91&lt;&gt;"",'Element relatif aux mesures (P)'!B91,"")</f>
        <v/>
      </c>
      <c r="C91" s="137" t="str">
        <f>IF('Element relatif aux mesures (P)'!C91&lt;&gt;"",'Element relatif aux mesures (P)'!C91,"")</f>
        <v/>
      </c>
      <c r="D91" s="138" t="str">
        <f>IF('Element relatif aux mesures (P)'!D91&lt;&gt;"",'Element relatif aux mesures (P)'!D91,"")</f>
        <v/>
      </c>
      <c r="E91" s="144" t="str">
        <f>IF(C91&lt;&gt;"",'Element relatif aux mesures (P)'!E91,"")</f>
        <v/>
      </c>
      <c r="F91" s="139" t="str">
        <f>IF(C91&lt;&gt;"",(1-'Element relatif aux mesures (P)'!N91) * 'Element relatif aux mesures (P)'!L91,"")</f>
        <v/>
      </c>
      <c r="G91" s="140" t="str">
        <f>IF(C91&lt;&gt;"",'Element relatif aux mesures (P)'!Z91,"")</f>
        <v/>
      </c>
      <c r="H91" s="137"/>
      <c r="I91" s="135"/>
      <c r="J91" s="139"/>
      <c r="K91" s="141"/>
    </row>
    <row r="92" spans="1:11" s="142" customFormat="1" x14ac:dyDescent="0.2">
      <c r="A92" s="135" t="str">
        <f>IF('Element relatif aux mesures (P)'!A92&lt;&gt;"",'Element relatif aux mesures (P)'!A92,"")</f>
        <v/>
      </c>
      <c r="B92" s="136" t="str">
        <f>IF('Element relatif aux mesures (P)'!B92&lt;&gt;"",'Element relatif aux mesures (P)'!B92,"")</f>
        <v/>
      </c>
      <c r="C92" s="137" t="str">
        <f>IF('Element relatif aux mesures (P)'!C92&lt;&gt;"",'Element relatif aux mesures (P)'!C92,"")</f>
        <v/>
      </c>
      <c r="D92" s="138" t="str">
        <f>IF('Element relatif aux mesures (P)'!D92&lt;&gt;"",'Element relatif aux mesures (P)'!D92,"")</f>
        <v/>
      </c>
      <c r="E92" s="144" t="str">
        <f>IF(C92&lt;&gt;"",'Element relatif aux mesures (P)'!E92,"")</f>
        <v/>
      </c>
      <c r="F92" s="139" t="str">
        <f>IF(C92&lt;&gt;"",(1-'Element relatif aux mesures (P)'!N92) * 'Element relatif aux mesures (P)'!L92,"")</f>
        <v/>
      </c>
      <c r="G92" s="140" t="str">
        <f>IF(C92&lt;&gt;"",'Element relatif aux mesures (P)'!Z92,"")</f>
        <v/>
      </c>
      <c r="H92" s="137"/>
      <c r="I92" s="135"/>
      <c r="J92" s="139"/>
      <c r="K92" s="141"/>
    </row>
    <row r="93" spans="1:11" s="142" customFormat="1" x14ac:dyDescent="0.2">
      <c r="A93" s="135" t="str">
        <f>IF('Element relatif aux mesures (P)'!A93&lt;&gt;"",'Element relatif aux mesures (P)'!A93,"")</f>
        <v/>
      </c>
      <c r="B93" s="136" t="str">
        <f>IF('Element relatif aux mesures (P)'!B93&lt;&gt;"",'Element relatif aux mesures (P)'!B93,"")</f>
        <v/>
      </c>
      <c r="C93" s="137" t="str">
        <f>IF('Element relatif aux mesures (P)'!C93&lt;&gt;"",'Element relatif aux mesures (P)'!C93,"")</f>
        <v/>
      </c>
      <c r="D93" s="138" t="str">
        <f>IF('Element relatif aux mesures (P)'!D93&lt;&gt;"",'Element relatif aux mesures (P)'!D93,"")</f>
        <v/>
      </c>
      <c r="E93" s="144" t="str">
        <f>IF(C93&lt;&gt;"",'Element relatif aux mesures (P)'!E93,"")</f>
        <v/>
      </c>
      <c r="F93" s="139" t="str">
        <f>IF(C93&lt;&gt;"",(1-'Element relatif aux mesures (P)'!N93) * 'Element relatif aux mesures (P)'!L93,"")</f>
        <v/>
      </c>
      <c r="G93" s="140" t="str">
        <f>IF(C93&lt;&gt;"",'Element relatif aux mesures (P)'!Z93,"")</f>
        <v/>
      </c>
      <c r="H93" s="137"/>
      <c r="I93" s="135"/>
      <c r="J93" s="139"/>
      <c r="K93" s="141"/>
    </row>
    <row r="94" spans="1:11" s="142" customFormat="1" x14ac:dyDescent="0.2">
      <c r="A94" s="135" t="str">
        <f>IF('Element relatif aux mesures (P)'!A94&lt;&gt;"",'Element relatif aux mesures (P)'!A94,"")</f>
        <v/>
      </c>
      <c r="B94" s="136" t="str">
        <f>IF('Element relatif aux mesures (P)'!B94&lt;&gt;"",'Element relatif aux mesures (P)'!B94,"")</f>
        <v/>
      </c>
      <c r="C94" s="137" t="str">
        <f>IF('Element relatif aux mesures (P)'!C94&lt;&gt;"",'Element relatif aux mesures (P)'!C94,"")</f>
        <v/>
      </c>
      <c r="D94" s="138" t="str">
        <f>IF('Element relatif aux mesures (P)'!D94&lt;&gt;"",'Element relatif aux mesures (P)'!D94,"")</f>
        <v/>
      </c>
      <c r="E94" s="144" t="str">
        <f>IF(C94&lt;&gt;"",'Element relatif aux mesures (P)'!E94,"")</f>
        <v/>
      </c>
      <c r="F94" s="139" t="str">
        <f>IF(C94&lt;&gt;"",(1-'Element relatif aux mesures (P)'!N94) * 'Element relatif aux mesures (P)'!L94,"")</f>
        <v/>
      </c>
      <c r="G94" s="140" t="str">
        <f>IF(C94&lt;&gt;"",'Element relatif aux mesures (P)'!Z94,"")</f>
        <v/>
      </c>
      <c r="H94" s="137"/>
      <c r="I94" s="135"/>
      <c r="J94" s="139"/>
      <c r="K94" s="141"/>
    </row>
    <row r="95" spans="1:11" s="142" customFormat="1" x14ac:dyDescent="0.2">
      <c r="A95" s="135" t="str">
        <f>IF('Element relatif aux mesures (P)'!A95&lt;&gt;"",'Element relatif aux mesures (P)'!A95,"")</f>
        <v/>
      </c>
      <c r="B95" s="136" t="str">
        <f>IF('Element relatif aux mesures (P)'!B95&lt;&gt;"",'Element relatif aux mesures (P)'!B95,"")</f>
        <v/>
      </c>
      <c r="C95" s="137" t="str">
        <f>IF('Element relatif aux mesures (P)'!C95&lt;&gt;"",'Element relatif aux mesures (P)'!C95,"")</f>
        <v/>
      </c>
      <c r="D95" s="138" t="str">
        <f>IF('Element relatif aux mesures (P)'!D95&lt;&gt;"",'Element relatif aux mesures (P)'!D95,"")</f>
        <v/>
      </c>
      <c r="E95" s="144" t="str">
        <f>IF(C95&lt;&gt;"",'Element relatif aux mesures (P)'!E95,"")</f>
        <v/>
      </c>
      <c r="F95" s="139" t="str">
        <f>IF(C95&lt;&gt;"",(1-'Element relatif aux mesures (P)'!N95) * 'Element relatif aux mesures (P)'!L95,"")</f>
        <v/>
      </c>
      <c r="G95" s="140" t="str">
        <f>IF(C95&lt;&gt;"",'Element relatif aux mesures (P)'!Z95,"")</f>
        <v/>
      </c>
      <c r="H95" s="137"/>
      <c r="I95" s="135"/>
      <c r="J95" s="139"/>
      <c r="K95" s="141"/>
    </row>
    <row r="96" spans="1:11" s="142" customFormat="1" x14ac:dyDescent="0.2">
      <c r="A96" s="135" t="str">
        <f>IF('Element relatif aux mesures (P)'!A96&lt;&gt;"",'Element relatif aux mesures (P)'!A96,"")</f>
        <v/>
      </c>
      <c r="B96" s="136" t="str">
        <f>IF('Element relatif aux mesures (P)'!B96&lt;&gt;"",'Element relatif aux mesures (P)'!B96,"")</f>
        <v/>
      </c>
      <c r="C96" s="137" t="str">
        <f>IF('Element relatif aux mesures (P)'!C96&lt;&gt;"",'Element relatif aux mesures (P)'!C96,"")</f>
        <v/>
      </c>
      <c r="D96" s="138" t="str">
        <f>IF('Element relatif aux mesures (P)'!D96&lt;&gt;"",'Element relatif aux mesures (P)'!D96,"")</f>
        <v/>
      </c>
      <c r="E96" s="144" t="str">
        <f>IF(C96&lt;&gt;"",'Element relatif aux mesures (P)'!E96,"")</f>
        <v/>
      </c>
      <c r="F96" s="139" t="str">
        <f>IF(C96&lt;&gt;"",(1-'Element relatif aux mesures (P)'!N96) * 'Element relatif aux mesures (P)'!L96,"")</f>
        <v/>
      </c>
      <c r="G96" s="140" t="str">
        <f>IF(C96&lt;&gt;"",'Element relatif aux mesures (P)'!Z96,"")</f>
        <v/>
      </c>
      <c r="H96" s="137"/>
      <c r="I96" s="135"/>
      <c r="J96" s="139"/>
      <c r="K96" s="141"/>
    </row>
    <row r="97" spans="1:11" s="142" customFormat="1" x14ac:dyDescent="0.2">
      <c r="A97" s="135" t="str">
        <f>IF('Element relatif aux mesures (P)'!A97&lt;&gt;"",'Element relatif aux mesures (P)'!A97,"")</f>
        <v/>
      </c>
      <c r="B97" s="136" t="str">
        <f>IF('Element relatif aux mesures (P)'!B97&lt;&gt;"",'Element relatif aux mesures (P)'!B97,"")</f>
        <v/>
      </c>
      <c r="C97" s="137" t="str">
        <f>IF('Element relatif aux mesures (P)'!C97&lt;&gt;"",'Element relatif aux mesures (P)'!C97,"")</f>
        <v/>
      </c>
      <c r="D97" s="138" t="str">
        <f>IF('Element relatif aux mesures (P)'!D97&lt;&gt;"",'Element relatif aux mesures (P)'!D97,"")</f>
        <v/>
      </c>
      <c r="E97" s="144" t="str">
        <f>IF(C97&lt;&gt;"",'Element relatif aux mesures (P)'!E97,"")</f>
        <v/>
      </c>
      <c r="F97" s="139" t="str">
        <f>IF(C97&lt;&gt;"",(1-'Element relatif aux mesures (P)'!N97) * 'Element relatif aux mesures (P)'!L97,"")</f>
        <v/>
      </c>
      <c r="G97" s="140" t="str">
        <f>IF(C97&lt;&gt;"",'Element relatif aux mesures (P)'!Z97,"")</f>
        <v/>
      </c>
      <c r="H97" s="137"/>
      <c r="I97" s="135"/>
      <c r="J97" s="139"/>
      <c r="K97" s="141"/>
    </row>
    <row r="98" spans="1:11" s="142" customFormat="1" x14ac:dyDescent="0.2">
      <c r="A98" s="135" t="str">
        <f>IF('Element relatif aux mesures (P)'!A98&lt;&gt;"",'Element relatif aux mesures (P)'!A98,"")</f>
        <v/>
      </c>
      <c r="B98" s="136" t="str">
        <f>IF('Element relatif aux mesures (P)'!B98&lt;&gt;"",'Element relatif aux mesures (P)'!B98,"")</f>
        <v/>
      </c>
      <c r="C98" s="137" t="str">
        <f>IF('Element relatif aux mesures (P)'!C98&lt;&gt;"",'Element relatif aux mesures (P)'!C98,"")</f>
        <v/>
      </c>
      <c r="D98" s="138" t="str">
        <f>IF('Element relatif aux mesures (P)'!D98&lt;&gt;"",'Element relatif aux mesures (P)'!D98,"")</f>
        <v/>
      </c>
      <c r="E98" s="144" t="str">
        <f>IF(C98&lt;&gt;"",'Element relatif aux mesures (P)'!E98,"")</f>
        <v/>
      </c>
      <c r="F98" s="139" t="str">
        <f>IF(C98&lt;&gt;"",(1-'Element relatif aux mesures (P)'!N98) * 'Element relatif aux mesures (P)'!L98,"")</f>
        <v/>
      </c>
      <c r="G98" s="140" t="str">
        <f>IF(C98&lt;&gt;"",'Element relatif aux mesures (P)'!Z98,"")</f>
        <v/>
      </c>
      <c r="H98" s="137"/>
      <c r="I98" s="135"/>
      <c r="J98" s="139"/>
      <c r="K98" s="141"/>
    </row>
    <row r="99" spans="1:11" s="142" customFormat="1" x14ac:dyDescent="0.2">
      <c r="A99" s="135" t="str">
        <f>IF('Element relatif aux mesures (P)'!A99&lt;&gt;"",'Element relatif aux mesures (P)'!A99,"")</f>
        <v/>
      </c>
      <c r="B99" s="136" t="str">
        <f>IF('Element relatif aux mesures (P)'!B99&lt;&gt;"",'Element relatif aux mesures (P)'!B99,"")</f>
        <v/>
      </c>
      <c r="C99" s="137" t="str">
        <f>IF('Element relatif aux mesures (P)'!C99&lt;&gt;"",'Element relatif aux mesures (P)'!C99,"")</f>
        <v/>
      </c>
      <c r="D99" s="138" t="str">
        <f>IF('Element relatif aux mesures (P)'!D99&lt;&gt;"",'Element relatif aux mesures (P)'!D99,"")</f>
        <v/>
      </c>
      <c r="E99" s="144" t="str">
        <f>IF(C99&lt;&gt;"",'Element relatif aux mesures (P)'!E99,"")</f>
        <v/>
      </c>
      <c r="F99" s="139" t="str">
        <f>IF(C99&lt;&gt;"",(1-'Element relatif aux mesures (P)'!N99) * 'Element relatif aux mesures (P)'!L99,"")</f>
        <v/>
      </c>
      <c r="G99" s="140" t="str">
        <f>IF(C99&lt;&gt;"",'Element relatif aux mesures (P)'!Z99,"")</f>
        <v/>
      </c>
      <c r="H99" s="137"/>
      <c r="I99" s="135"/>
      <c r="J99" s="139"/>
      <c r="K99" s="141"/>
    </row>
    <row r="100" spans="1:11" s="142" customFormat="1" x14ac:dyDescent="0.2">
      <c r="A100" s="135" t="str">
        <f>IF('Element relatif aux mesures (P)'!A100&lt;&gt;"",'Element relatif aux mesures (P)'!A100,"")</f>
        <v/>
      </c>
      <c r="B100" s="136" t="str">
        <f>IF('Element relatif aux mesures (P)'!B100&lt;&gt;"",'Element relatif aux mesures (P)'!B100,"")</f>
        <v/>
      </c>
      <c r="C100" s="137" t="str">
        <f>IF('Element relatif aux mesures (P)'!C100&lt;&gt;"",'Element relatif aux mesures (P)'!C100,"")</f>
        <v/>
      </c>
      <c r="D100" s="138" t="str">
        <f>IF('Element relatif aux mesures (P)'!D100&lt;&gt;"",'Element relatif aux mesures (P)'!D100,"")</f>
        <v/>
      </c>
      <c r="E100" s="144" t="str">
        <f>IF(C100&lt;&gt;"",'Element relatif aux mesures (P)'!E100,"")</f>
        <v/>
      </c>
      <c r="F100" s="139" t="str">
        <f>IF(C100&lt;&gt;"",(1-'Element relatif aux mesures (P)'!N100) * 'Element relatif aux mesures (P)'!L100,"")</f>
        <v/>
      </c>
      <c r="G100" s="140" t="str">
        <f>IF(C100&lt;&gt;"",'Element relatif aux mesures (P)'!Z100,"")</f>
        <v/>
      </c>
      <c r="H100" s="137"/>
      <c r="I100" s="135"/>
      <c r="J100" s="139"/>
      <c r="K100" s="141"/>
    </row>
    <row r="101" spans="1:11" s="142" customFormat="1" x14ac:dyDescent="0.2">
      <c r="A101" s="135" t="str">
        <f>IF('Element relatif aux mesures (P)'!A101&lt;&gt;"",'Element relatif aux mesures (P)'!A101,"")</f>
        <v/>
      </c>
      <c r="B101" s="136" t="str">
        <f>IF('Element relatif aux mesures (P)'!B101&lt;&gt;"",'Element relatif aux mesures (P)'!B101,"")</f>
        <v/>
      </c>
      <c r="C101" s="137" t="str">
        <f>IF('Element relatif aux mesures (P)'!C101&lt;&gt;"",'Element relatif aux mesures (P)'!C101,"")</f>
        <v/>
      </c>
      <c r="D101" s="138" t="str">
        <f>IF('Element relatif aux mesures (P)'!D101&lt;&gt;"",'Element relatif aux mesures (P)'!D101,"")</f>
        <v/>
      </c>
      <c r="E101" s="144" t="str">
        <f>IF(C101&lt;&gt;"",'Element relatif aux mesures (P)'!E101,"")</f>
        <v/>
      </c>
      <c r="F101" s="139" t="str">
        <f>IF(C101&lt;&gt;"",(1-'Element relatif aux mesures (P)'!N101) * 'Element relatif aux mesures (P)'!L101,"")</f>
        <v/>
      </c>
      <c r="G101" s="140" t="str">
        <f>IF(C101&lt;&gt;"",'Element relatif aux mesures (P)'!Z101,"")</f>
        <v/>
      </c>
      <c r="H101" s="137"/>
      <c r="I101" s="135"/>
      <c r="J101" s="139"/>
      <c r="K101" s="141"/>
    </row>
    <row r="102" spans="1:11" s="142" customFormat="1" x14ac:dyDescent="0.2">
      <c r="A102" s="135" t="str">
        <f>IF('Element relatif aux mesures (P)'!A102&lt;&gt;"",'Element relatif aux mesures (P)'!A102,"")</f>
        <v/>
      </c>
      <c r="B102" s="136" t="str">
        <f>IF('Element relatif aux mesures (P)'!B102&lt;&gt;"",'Element relatif aux mesures (P)'!B102,"")</f>
        <v/>
      </c>
      <c r="C102" s="137" t="str">
        <f>IF('Element relatif aux mesures (P)'!C102&lt;&gt;"",'Element relatif aux mesures (P)'!C102,"")</f>
        <v/>
      </c>
      <c r="D102" s="138" t="str">
        <f>IF('Element relatif aux mesures (P)'!D102&lt;&gt;"",'Element relatif aux mesures (P)'!D102,"")</f>
        <v/>
      </c>
      <c r="E102" s="144" t="str">
        <f>IF(C102&lt;&gt;"",'Element relatif aux mesures (P)'!E102,"")</f>
        <v/>
      </c>
      <c r="F102" s="139" t="str">
        <f>IF(C102&lt;&gt;"",(1-'Element relatif aux mesures (P)'!N102) * 'Element relatif aux mesures (P)'!L102,"")</f>
        <v/>
      </c>
      <c r="G102" s="140" t="str">
        <f>IF(C102&lt;&gt;"",'Element relatif aux mesures (P)'!Z102,"")</f>
        <v/>
      </c>
      <c r="H102" s="137"/>
      <c r="I102" s="135"/>
      <c r="J102" s="139"/>
      <c r="K102" s="141"/>
    </row>
    <row r="103" spans="1:11" s="142" customFormat="1" x14ac:dyDescent="0.2">
      <c r="A103" s="135" t="str">
        <f>IF('Element relatif aux mesures (P)'!A103&lt;&gt;"",'Element relatif aux mesures (P)'!A103,"")</f>
        <v/>
      </c>
      <c r="B103" s="136" t="str">
        <f>IF('Element relatif aux mesures (P)'!B103&lt;&gt;"",'Element relatif aux mesures (P)'!B103,"")</f>
        <v/>
      </c>
      <c r="C103" s="137" t="str">
        <f>IF('Element relatif aux mesures (P)'!C103&lt;&gt;"",'Element relatif aux mesures (P)'!C103,"")</f>
        <v/>
      </c>
      <c r="D103" s="138" t="str">
        <f>IF('Element relatif aux mesures (P)'!D103&lt;&gt;"",'Element relatif aux mesures (P)'!D103,"")</f>
        <v/>
      </c>
      <c r="E103" s="144" t="str">
        <f>IF(C103&lt;&gt;"",'Element relatif aux mesures (P)'!E103,"")</f>
        <v/>
      </c>
      <c r="F103" s="139" t="str">
        <f>IF(C103&lt;&gt;"",(1-'Element relatif aux mesures (P)'!N103) * 'Element relatif aux mesures (P)'!L103,"")</f>
        <v/>
      </c>
      <c r="G103" s="140" t="str">
        <f>IF(C103&lt;&gt;"",'Element relatif aux mesures (P)'!Z103,"")</f>
        <v/>
      </c>
      <c r="H103" s="137"/>
      <c r="I103" s="135"/>
      <c r="J103" s="139"/>
      <c r="K103" s="141"/>
    </row>
    <row r="104" spans="1:11" s="142" customFormat="1" x14ac:dyDescent="0.2">
      <c r="A104" s="135" t="str">
        <f>IF('Element relatif aux mesures (P)'!A104&lt;&gt;"",'Element relatif aux mesures (P)'!A104,"")</f>
        <v/>
      </c>
      <c r="B104" s="136" t="str">
        <f>IF('Element relatif aux mesures (P)'!B104&lt;&gt;"",'Element relatif aux mesures (P)'!B104,"")</f>
        <v/>
      </c>
      <c r="C104" s="137" t="str">
        <f>IF('Element relatif aux mesures (P)'!C104&lt;&gt;"",'Element relatif aux mesures (P)'!C104,"")</f>
        <v/>
      </c>
      <c r="D104" s="138" t="str">
        <f>IF('Element relatif aux mesures (P)'!D104&lt;&gt;"",'Element relatif aux mesures (P)'!D104,"")</f>
        <v/>
      </c>
      <c r="E104" s="144" t="str">
        <f>IF(C104&lt;&gt;"",'Element relatif aux mesures (P)'!E104,"")</f>
        <v/>
      </c>
      <c r="F104" s="139" t="str">
        <f>IF(C104&lt;&gt;"",(1-'Element relatif aux mesures (P)'!N104) * 'Element relatif aux mesures (P)'!L104,"")</f>
        <v/>
      </c>
      <c r="G104" s="140" t="str">
        <f>IF(C104&lt;&gt;"",'Element relatif aux mesures (P)'!Z104,"")</f>
        <v/>
      </c>
      <c r="H104" s="137"/>
      <c r="I104" s="135"/>
      <c r="J104" s="139"/>
      <c r="K104" s="141"/>
    </row>
    <row r="105" spans="1:11" s="142" customFormat="1" x14ac:dyDescent="0.2">
      <c r="A105" s="135" t="str">
        <f>IF('Element relatif aux mesures (P)'!A105&lt;&gt;"",'Element relatif aux mesures (P)'!A105,"")</f>
        <v/>
      </c>
      <c r="B105" s="136" t="str">
        <f>IF('Element relatif aux mesures (P)'!B105&lt;&gt;"",'Element relatif aux mesures (P)'!B105,"")</f>
        <v/>
      </c>
      <c r="C105" s="137" t="str">
        <f>IF('Element relatif aux mesures (P)'!C105&lt;&gt;"",'Element relatif aux mesures (P)'!C105,"")</f>
        <v/>
      </c>
      <c r="D105" s="138" t="str">
        <f>IF('Element relatif aux mesures (P)'!D105&lt;&gt;"",'Element relatif aux mesures (P)'!D105,"")</f>
        <v/>
      </c>
      <c r="E105" s="144" t="str">
        <f>IF(C105&lt;&gt;"",'Element relatif aux mesures (P)'!E105,"")</f>
        <v/>
      </c>
      <c r="F105" s="139" t="str">
        <f>IF(C105&lt;&gt;"",(1-'Element relatif aux mesures (P)'!N105) * 'Element relatif aux mesures (P)'!L105,"")</f>
        <v/>
      </c>
      <c r="G105" s="140" t="str">
        <f>IF(C105&lt;&gt;"",'Element relatif aux mesures (P)'!Z105,"")</f>
        <v/>
      </c>
      <c r="H105" s="137"/>
      <c r="I105" s="135"/>
      <c r="J105" s="139"/>
      <c r="K105" s="141"/>
    </row>
    <row r="106" spans="1:11" s="142" customFormat="1" x14ac:dyDescent="0.2">
      <c r="A106" s="135" t="str">
        <f>IF('Element relatif aux mesures (P)'!A106&lt;&gt;"",'Element relatif aux mesures (P)'!A106,"")</f>
        <v/>
      </c>
      <c r="B106" s="136" t="str">
        <f>IF('Element relatif aux mesures (P)'!B106&lt;&gt;"",'Element relatif aux mesures (P)'!B106,"")</f>
        <v/>
      </c>
      <c r="C106" s="137" t="str">
        <f>IF('Element relatif aux mesures (P)'!C106&lt;&gt;"",'Element relatif aux mesures (P)'!C106,"")</f>
        <v/>
      </c>
      <c r="D106" s="138" t="str">
        <f>IF('Element relatif aux mesures (P)'!D106&lt;&gt;"",'Element relatif aux mesures (P)'!D106,"")</f>
        <v/>
      </c>
      <c r="E106" s="144" t="str">
        <f>IF(C106&lt;&gt;"",'Element relatif aux mesures (P)'!E106,"")</f>
        <v/>
      </c>
      <c r="F106" s="139" t="str">
        <f>IF(C106&lt;&gt;"",(1-'Element relatif aux mesures (P)'!N106) * 'Element relatif aux mesures (P)'!L106,"")</f>
        <v/>
      </c>
      <c r="G106" s="140" t="str">
        <f>IF(C106&lt;&gt;"",'Element relatif aux mesures (P)'!Z106,"")</f>
        <v/>
      </c>
      <c r="H106" s="137"/>
      <c r="I106" s="135"/>
      <c r="J106" s="139"/>
      <c r="K106" s="141"/>
    </row>
    <row r="107" spans="1:11" s="142" customFormat="1" x14ac:dyDescent="0.2">
      <c r="A107" s="135" t="str">
        <f>IF('Element relatif aux mesures (P)'!A107&lt;&gt;"",'Element relatif aux mesures (P)'!A107,"")</f>
        <v/>
      </c>
      <c r="B107" s="136" t="str">
        <f>IF('Element relatif aux mesures (P)'!B107&lt;&gt;"",'Element relatif aux mesures (P)'!B107,"")</f>
        <v/>
      </c>
      <c r="C107" s="137" t="str">
        <f>IF('Element relatif aux mesures (P)'!C107&lt;&gt;"",'Element relatif aux mesures (P)'!C107,"")</f>
        <v/>
      </c>
      <c r="D107" s="138" t="str">
        <f>IF('Element relatif aux mesures (P)'!D107&lt;&gt;"",'Element relatif aux mesures (P)'!D107,"")</f>
        <v/>
      </c>
      <c r="E107" s="144" t="str">
        <f>IF(C107&lt;&gt;"",'Element relatif aux mesures (P)'!E107,"")</f>
        <v/>
      </c>
      <c r="F107" s="139" t="str">
        <f>IF(C107&lt;&gt;"",(1-'Element relatif aux mesures (P)'!N107) * 'Element relatif aux mesures (P)'!L107,"")</f>
        <v/>
      </c>
      <c r="G107" s="140" t="str">
        <f>IF(C107&lt;&gt;"",'Element relatif aux mesures (P)'!Z107,"")</f>
        <v/>
      </c>
      <c r="H107" s="137"/>
      <c r="I107" s="135"/>
      <c r="J107" s="139"/>
      <c r="K107" s="141"/>
    </row>
    <row r="108" spans="1:11" s="142" customFormat="1" x14ac:dyDescent="0.2">
      <c r="A108" s="135" t="str">
        <f>IF('Element relatif aux mesures (P)'!A108&lt;&gt;"",'Element relatif aux mesures (P)'!A108,"")</f>
        <v/>
      </c>
      <c r="B108" s="136" t="str">
        <f>IF('Element relatif aux mesures (P)'!B108&lt;&gt;"",'Element relatif aux mesures (P)'!B108,"")</f>
        <v/>
      </c>
      <c r="C108" s="137" t="str">
        <f>IF('Element relatif aux mesures (P)'!C108&lt;&gt;"",'Element relatif aux mesures (P)'!C108,"")</f>
        <v/>
      </c>
      <c r="D108" s="138" t="str">
        <f>IF('Element relatif aux mesures (P)'!D108&lt;&gt;"",'Element relatif aux mesures (P)'!D108,"")</f>
        <v/>
      </c>
      <c r="E108" s="144" t="str">
        <f>IF(C108&lt;&gt;"",'Element relatif aux mesures (P)'!E108,"")</f>
        <v/>
      </c>
      <c r="F108" s="139" t="str">
        <f>IF(C108&lt;&gt;"",(1-'Element relatif aux mesures (P)'!N108) * 'Element relatif aux mesures (P)'!L108,"")</f>
        <v/>
      </c>
      <c r="G108" s="140" t="str">
        <f>IF(C108&lt;&gt;"",'Element relatif aux mesures (P)'!Z108,"")</f>
        <v/>
      </c>
      <c r="H108" s="137"/>
      <c r="I108" s="135"/>
      <c r="J108" s="139"/>
      <c r="K108" s="141"/>
    </row>
    <row r="109" spans="1:11" s="142" customFormat="1" x14ac:dyDescent="0.2">
      <c r="A109" s="135" t="str">
        <f>IF('Element relatif aux mesures (P)'!A109&lt;&gt;"",'Element relatif aux mesures (P)'!A109,"")</f>
        <v/>
      </c>
      <c r="B109" s="136" t="str">
        <f>IF('Element relatif aux mesures (P)'!B109&lt;&gt;"",'Element relatif aux mesures (P)'!B109,"")</f>
        <v/>
      </c>
      <c r="C109" s="137" t="str">
        <f>IF('Element relatif aux mesures (P)'!C109&lt;&gt;"",'Element relatif aux mesures (P)'!C109,"")</f>
        <v/>
      </c>
      <c r="D109" s="138" t="str">
        <f>IF('Element relatif aux mesures (P)'!D109&lt;&gt;"",'Element relatif aux mesures (P)'!D109,"")</f>
        <v/>
      </c>
      <c r="E109" s="144" t="str">
        <f>IF(C109&lt;&gt;"",'Element relatif aux mesures (P)'!E109,"")</f>
        <v/>
      </c>
      <c r="F109" s="139" t="str">
        <f>IF(C109&lt;&gt;"",(1-'Element relatif aux mesures (P)'!N109) * 'Element relatif aux mesures (P)'!L109,"")</f>
        <v/>
      </c>
      <c r="G109" s="140" t="str">
        <f>IF(C109&lt;&gt;"",'Element relatif aux mesures (P)'!Z109,"")</f>
        <v/>
      </c>
      <c r="H109" s="137"/>
      <c r="I109" s="135"/>
      <c r="J109" s="139"/>
      <c r="K109" s="141"/>
    </row>
    <row r="110" spans="1:11" s="142" customFormat="1" x14ac:dyDescent="0.2">
      <c r="A110" s="135" t="str">
        <f>IF('Element relatif aux mesures (P)'!A110&lt;&gt;"",'Element relatif aux mesures (P)'!A110,"")</f>
        <v/>
      </c>
      <c r="B110" s="136" t="str">
        <f>IF('Element relatif aux mesures (P)'!B110&lt;&gt;"",'Element relatif aux mesures (P)'!B110,"")</f>
        <v/>
      </c>
      <c r="C110" s="137" t="str">
        <f>IF('Element relatif aux mesures (P)'!C110&lt;&gt;"",'Element relatif aux mesures (P)'!C110,"")</f>
        <v/>
      </c>
      <c r="D110" s="138" t="str">
        <f>IF('Element relatif aux mesures (P)'!D110&lt;&gt;"",'Element relatif aux mesures (P)'!D110,"")</f>
        <v/>
      </c>
      <c r="E110" s="144" t="str">
        <f>IF(C110&lt;&gt;"",'Element relatif aux mesures (P)'!E110,"")</f>
        <v/>
      </c>
      <c r="F110" s="139" t="str">
        <f>IF(C110&lt;&gt;"",(1-'Element relatif aux mesures (P)'!N110) * 'Element relatif aux mesures (P)'!L110,"")</f>
        <v/>
      </c>
      <c r="G110" s="140" t="str">
        <f>IF(C110&lt;&gt;"",'Element relatif aux mesures (P)'!Z110,"")</f>
        <v/>
      </c>
      <c r="H110" s="137"/>
      <c r="I110" s="135"/>
      <c r="J110" s="139"/>
      <c r="K110" s="141"/>
    </row>
    <row r="111" spans="1:11" s="142" customFormat="1" x14ac:dyDescent="0.2">
      <c r="A111" s="135" t="str">
        <f>IF('Element relatif aux mesures (P)'!A111&lt;&gt;"",'Element relatif aux mesures (P)'!A111,"")</f>
        <v/>
      </c>
      <c r="B111" s="136" t="str">
        <f>IF('Element relatif aux mesures (P)'!B111&lt;&gt;"",'Element relatif aux mesures (P)'!B111,"")</f>
        <v/>
      </c>
      <c r="C111" s="137" t="str">
        <f>IF('Element relatif aux mesures (P)'!C111&lt;&gt;"",'Element relatif aux mesures (P)'!C111,"")</f>
        <v/>
      </c>
      <c r="D111" s="138" t="str">
        <f>IF('Element relatif aux mesures (P)'!D111&lt;&gt;"",'Element relatif aux mesures (P)'!D111,"")</f>
        <v/>
      </c>
      <c r="E111" s="144" t="str">
        <f>IF(C111&lt;&gt;"",'Element relatif aux mesures (P)'!E111,"")</f>
        <v/>
      </c>
      <c r="F111" s="139" t="str">
        <f>IF(C111&lt;&gt;"",(1-'Element relatif aux mesures (P)'!N111) * 'Element relatif aux mesures (P)'!L111,"")</f>
        <v/>
      </c>
      <c r="G111" s="140" t="str">
        <f>IF(C111&lt;&gt;"",'Element relatif aux mesures (P)'!Z111,"")</f>
        <v/>
      </c>
      <c r="H111" s="137"/>
      <c r="I111" s="135"/>
      <c r="J111" s="139"/>
      <c r="K111" s="141"/>
    </row>
    <row r="112" spans="1:11" s="142" customFormat="1" x14ac:dyDescent="0.2">
      <c r="A112" s="135" t="str">
        <f>IF('Element relatif aux mesures (P)'!A112&lt;&gt;"",'Element relatif aux mesures (P)'!A112,"")</f>
        <v/>
      </c>
      <c r="B112" s="136" t="str">
        <f>IF('Element relatif aux mesures (P)'!B112&lt;&gt;"",'Element relatif aux mesures (P)'!B112,"")</f>
        <v/>
      </c>
      <c r="C112" s="137" t="str">
        <f>IF('Element relatif aux mesures (P)'!C112&lt;&gt;"",'Element relatif aux mesures (P)'!C112,"")</f>
        <v/>
      </c>
      <c r="D112" s="138" t="str">
        <f>IF('Element relatif aux mesures (P)'!D112&lt;&gt;"",'Element relatif aux mesures (P)'!D112,"")</f>
        <v/>
      </c>
      <c r="E112" s="144" t="str">
        <f>IF(C112&lt;&gt;"",'Element relatif aux mesures (P)'!E112,"")</f>
        <v/>
      </c>
      <c r="F112" s="139" t="str">
        <f>IF(C112&lt;&gt;"",(1-'Element relatif aux mesures (P)'!N112) * 'Element relatif aux mesures (P)'!L112,"")</f>
        <v/>
      </c>
      <c r="G112" s="140" t="str">
        <f>IF(C112&lt;&gt;"",'Element relatif aux mesures (P)'!Z112,"")</f>
        <v/>
      </c>
      <c r="H112" s="137"/>
      <c r="I112" s="135"/>
      <c r="J112" s="139"/>
      <c r="K112" s="141"/>
    </row>
    <row r="113" spans="1:11" s="142" customFormat="1" x14ac:dyDescent="0.2">
      <c r="A113" s="135" t="str">
        <f>IF('Element relatif aux mesures (P)'!A113&lt;&gt;"",'Element relatif aux mesures (P)'!A113,"")</f>
        <v/>
      </c>
      <c r="B113" s="136" t="str">
        <f>IF('Element relatif aux mesures (P)'!B113&lt;&gt;"",'Element relatif aux mesures (P)'!B113,"")</f>
        <v/>
      </c>
      <c r="C113" s="137" t="str">
        <f>IF('Element relatif aux mesures (P)'!C113&lt;&gt;"",'Element relatif aux mesures (P)'!C113,"")</f>
        <v/>
      </c>
      <c r="D113" s="138" t="str">
        <f>IF('Element relatif aux mesures (P)'!D113&lt;&gt;"",'Element relatif aux mesures (P)'!D113,"")</f>
        <v/>
      </c>
      <c r="E113" s="144" t="str">
        <f>IF(C113&lt;&gt;"",'Element relatif aux mesures (P)'!E113,"")</f>
        <v/>
      </c>
      <c r="F113" s="139" t="str">
        <f>IF(C113&lt;&gt;"",(1-'Element relatif aux mesures (P)'!N113) * 'Element relatif aux mesures (P)'!L113,"")</f>
        <v/>
      </c>
      <c r="G113" s="140" t="str">
        <f>IF(C113&lt;&gt;"",'Element relatif aux mesures (P)'!Z113,"")</f>
        <v/>
      </c>
      <c r="H113" s="137"/>
      <c r="I113" s="135"/>
      <c r="J113" s="139"/>
      <c r="K113" s="141"/>
    </row>
    <row r="114" spans="1:11" s="142" customFormat="1" x14ac:dyDescent="0.2">
      <c r="A114" s="135" t="str">
        <f>IF('Element relatif aux mesures (P)'!A114&lt;&gt;"",'Element relatif aux mesures (P)'!A114,"")</f>
        <v/>
      </c>
      <c r="B114" s="136" t="str">
        <f>IF('Element relatif aux mesures (P)'!B114&lt;&gt;"",'Element relatif aux mesures (P)'!B114,"")</f>
        <v/>
      </c>
      <c r="C114" s="137" t="str">
        <f>IF('Element relatif aux mesures (P)'!C114&lt;&gt;"",'Element relatif aux mesures (P)'!C114,"")</f>
        <v/>
      </c>
      <c r="D114" s="138" t="str">
        <f>IF('Element relatif aux mesures (P)'!D114&lt;&gt;"",'Element relatif aux mesures (P)'!D114,"")</f>
        <v/>
      </c>
      <c r="E114" s="144" t="str">
        <f>IF(C114&lt;&gt;"",'Element relatif aux mesures (P)'!E114,"")</f>
        <v/>
      </c>
      <c r="F114" s="139" t="str">
        <f>IF(C114&lt;&gt;"",(1-'Element relatif aux mesures (P)'!N114) * 'Element relatif aux mesures (P)'!L114,"")</f>
        <v/>
      </c>
      <c r="G114" s="140" t="str">
        <f>IF(C114&lt;&gt;"",'Element relatif aux mesures (P)'!Z114,"")</f>
        <v/>
      </c>
      <c r="H114" s="137"/>
      <c r="I114" s="135"/>
      <c r="J114" s="139"/>
      <c r="K114" s="141"/>
    </row>
    <row r="115" spans="1:11" s="142" customFormat="1" x14ac:dyDescent="0.2">
      <c r="A115" s="135" t="str">
        <f>IF('Element relatif aux mesures (P)'!A115&lt;&gt;"",'Element relatif aux mesures (P)'!A115,"")</f>
        <v/>
      </c>
      <c r="B115" s="136" t="str">
        <f>IF('Element relatif aux mesures (P)'!B115&lt;&gt;"",'Element relatif aux mesures (P)'!B115,"")</f>
        <v/>
      </c>
      <c r="C115" s="137" t="str">
        <f>IF('Element relatif aux mesures (P)'!C115&lt;&gt;"",'Element relatif aux mesures (P)'!C115,"")</f>
        <v/>
      </c>
      <c r="D115" s="138" t="str">
        <f>IF('Element relatif aux mesures (P)'!D115&lt;&gt;"",'Element relatif aux mesures (P)'!D115,"")</f>
        <v/>
      </c>
      <c r="E115" s="144" t="str">
        <f>IF(C115&lt;&gt;"",'Element relatif aux mesures (P)'!E115,"")</f>
        <v/>
      </c>
      <c r="F115" s="139" t="str">
        <f>IF(C115&lt;&gt;"",(1-'Element relatif aux mesures (P)'!N115) * 'Element relatif aux mesures (P)'!L115,"")</f>
        <v/>
      </c>
      <c r="G115" s="140" t="str">
        <f>IF(C115&lt;&gt;"",'Element relatif aux mesures (P)'!Z115,"")</f>
        <v/>
      </c>
      <c r="H115" s="137"/>
      <c r="I115" s="135"/>
      <c r="J115" s="139"/>
      <c r="K115" s="141"/>
    </row>
    <row r="116" spans="1:11" s="142" customFormat="1" x14ac:dyDescent="0.2">
      <c r="A116" s="135" t="str">
        <f>IF('Element relatif aux mesures (P)'!A116&lt;&gt;"",'Element relatif aux mesures (P)'!A116,"")</f>
        <v/>
      </c>
      <c r="B116" s="136" t="str">
        <f>IF('Element relatif aux mesures (P)'!B116&lt;&gt;"",'Element relatif aux mesures (P)'!B116,"")</f>
        <v/>
      </c>
      <c r="C116" s="137" t="str">
        <f>IF('Element relatif aux mesures (P)'!C116&lt;&gt;"",'Element relatif aux mesures (P)'!C116,"")</f>
        <v/>
      </c>
      <c r="D116" s="138" t="str">
        <f>IF('Element relatif aux mesures (P)'!D116&lt;&gt;"",'Element relatif aux mesures (P)'!D116,"")</f>
        <v/>
      </c>
      <c r="E116" s="144" t="str">
        <f>IF(C116&lt;&gt;"",'Element relatif aux mesures (P)'!E116,"")</f>
        <v/>
      </c>
      <c r="F116" s="139" t="str">
        <f>IF(C116&lt;&gt;"",(1-'Element relatif aux mesures (P)'!N116) * 'Element relatif aux mesures (P)'!L116,"")</f>
        <v/>
      </c>
      <c r="G116" s="140" t="str">
        <f>IF(C116&lt;&gt;"",'Element relatif aux mesures (P)'!Z116,"")</f>
        <v/>
      </c>
      <c r="H116" s="137"/>
      <c r="I116" s="135"/>
      <c r="J116" s="139"/>
      <c r="K116" s="141"/>
    </row>
    <row r="117" spans="1:11" s="142" customFormat="1" x14ac:dyDescent="0.2">
      <c r="A117" s="135" t="str">
        <f>IF('Element relatif aux mesures (P)'!A117&lt;&gt;"",'Element relatif aux mesures (P)'!A117,"")</f>
        <v/>
      </c>
      <c r="B117" s="136" t="str">
        <f>IF('Element relatif aux mesures (P)'!B117&lt;&gt;"",'Element relatif aux mesures (P)'!B117,"")</f>
        <v/>
      </c>
      <c r="C117" s="137" t="str">
        <f>IF('Element relatif aux mesures (P)'!C117&lt;&gt;"",'Element relatif aux mesures (P)'!C117,"")</f>
        <v/>
      </c>
      <c r="D117" s="138" t="str">
        <f>IF('Element relatif aux mesures (P)'!D117&lt;&gt;"",'Element relatif aux mesures (P)'!D117,"")</f>
        <v/>
      </c>
      <c r="E117" s="144" t="str">
        <f>IF(C117&lt;&gt;"",'Element relatif aux mesures (P)'!E117,"")</f>
        <v/>
      </c>
      <c r="F117" s="139" t="str">
        <f>IF(C117&lt;&gt;"",(1-'Element relatif aux mesures (P)'!N117) * 'Element relatif aux mesures (P)'!L117,"")</f>
        <v/>
      </c>
      <c r="G117" s="140" t="str">
        <f>IF(C117&lt;&gt;"",'Element relatif aux mesures (P)'!Z117,"")</f>
        <v/>
      </c>
      <c r="H117" s="137"/>
      <c r="I117" s="135"/>
      <c r="J117" s="139"/>
      <c r="K117" s="141"/>
    </row>
    <row r="118" spans="1:11" s="142" customFormat="1" x14ac:dyDescent="0.2">
      <c r="A118" s="135" t="str">
        <f>IF('Element relatif aux mesures (P)'!A118&lt;&gt;"",'Element relatif aux mesures (P)'!A118,"")</f>
        <v/>
      </c>
      <c r="B118" s="136" t="str">
        <f>IF('Element relatif aux mesures (P)'!B118&lt;&gt;"",'Element relatif aux mesures (P)'!B118,"")</f>
        <v/>
      </c>
      <c r="C118" s="137" t="str">
        <f>IF('Element relatif aux mesures (P)'!C118&lt;&gt;"",'Element relatif aux mesures (P)'!C118,"")</f>
        <v/>
      </c>
      <c r="D118" s="138" t="str">
        <f>IF('Element relatif aux mesures (P)'!D118&lt;&gt;"",'Element relatif aux mesures (P)'!D118,"")</f>
        <v/>
      </c>
      <c r="E118" s="144" t="str">
        <f>IF(C118&lt;&gt;"",'Element relatif aux mesures (P)'!E118,"")</f>
        <v/>
      </c>
      <c r="F118" s="139" t="str">
        <f>IF(C118&lt;&gt;"",(1-'Element relatif aux mesures (P)'!N118) * 'Element relatif aux mesures (P)'!L118,"")</f>
        <v/>
      </c>
      <c r="G118" s="140" t="str">
        <f>IF(C118&lt;&gt;"",'Element relatif aux mesures (P)'!Z118,"")</f>
        <v/>
      </c>
      <c r="H118" s="137"/>
      <c r="I118" s="135"/>
      <c r="J118" s="139"/>
      <c r="K118" s="141"/>
    </row>
    <row r="119" spans="1:11" s="142" customFormat="1" x14ac:dyDescent="0.2">
      <c r="A119" s="135" t="str">
        <f>IF('Element relatif aux mesures (P)'!A119&lt;&gt;"",'Element relatif aux mesures (P)'!A119,"")</f>
        <v/>
      </c>
      <c r="B119" s="136" t="str">
        <f>IF('Element relatif aux mesures (P)'!B119&lt;&gt;"",'Element relatif aux mesures (P)'!B119,"")</f>
        <v/>
      </c>
      <c r="C119" s="137" t="str">
        <f>IF('Element relatif aux mesures (P)'!C119&lt;&gt;"",'Element relatif aux mesures (P)'!C119,"")</f>
        <v/>
      </c>
      <c r="D119" s="138" t="str">
        <f>IF('Element relatif aux mesures (P)'!D119&lt;&gt;"",'Element relatif aux mesures (P)'!D119,"")</f>
        <v/>
      </c>
      <c r="E119" s="144" t="str">
        <f>IF(C119&lt;&gt;"",'Element relatif aux mesures (P)'!E119,"")</f>
        <v/>
      </c>
      <c r="F119" s="139" t="str">
        <f>IF(C119&lt;&gt;"",(1-'Element relatif aux mesures (P)'!N119) * 'Element relatif aux mesures (P)'!L119,"")</f>
        <v/>
      </c>
      <c r="G119" s="140" t="str">
        <f>IF(C119&lt;&gt;"",'Element relatif aux mesures (P)'!Z119,"")</f>
        <v/>
      </c>
      <c r="H119" s="137"/>
      <c r="I119" s="135"/>
      <c r="J119" s="139"/>
      <c r="K119" s="141"/>
    </row>
    <row r="120" spans="1:11" s="142" customFormat="1" x14ac:dyDescent="0.2">
      <c r="A120" s="135" t="str">
        <f>IF('Element relatif aux mesures (P)'!A120&lt;&gt;"",'Element relatif aux mesures (P)'!A120,"")</f>
        <v/>
      </c>
      <c r="B120" s="136" t="str">
        <f>IF('Element relatif aux mesures (P)'!B120&lt;&gt;"",'Element relatif aux mesures (P)'!B120,"")</f>
        <v/>
      </c>
      <c r="C120" s="137" t="str">
        <f>IF('Element relatif aux mesures (P)'!C120&lt;&gt;"",'Element relatif aux mesures (P)'!C120,"")</f>
        <v/>
      </c>
      <c r="D120" s="138" t="str">
        <f>IF('Element relatif aux mesures (P)'!D120&lt;&gt;"",'Element relatif aux mesures (P)'!D120,"")</f>
        <v/>
      </c>
      <c r="E120" s="144" t="str">
        <f>IF(C120&lt;&gt;"",'Element relatif aux mesures (P)'!E120,"")</f>
        <v/>
      </c>
      <c r="F120" s="139" t="str">
        <f>IF(C120&lt;&gt;"",(1-'Element relatif aux mesures (P)'!N120) * 'Element relatif aux mesures (P)'!L120,"")</f>
        <v/>
      </c>
      <c r="G120" s="140" t="str">
        <f>IF(C120&lt;&gt;"",'Element relatif aux mesures (P)'!Z120,"")</f>
        <v/>
      </c>
      <c r="H120" s="137"/>
      <c r="I120" s="135"/>
      <c r="J120" s="139"/>
      <c r="K120" s="141"/>
    </row>
    <row r="121" spans="1:11" s="142" customFormat="1" x14ac:dyDescent="0.2">
      <c r="A121" s="135" t="str">
        <f>IF('Element relatif aux mesures (P)'!A121&lt;&gt;"",'Element relatif aux mesures (P)'!A121,"")</f>
        <v/>
      </c>
      <c r="B121" s="136" t="str">
        <f>IF('Element relatif aux mesures (P)'!B121&lt;&gt;"",'Element relatif aux mesures (P)'!B121,"")</f>
        <v/>
      </c>
      <c r="C121" s="137" t="str">
        <f>IF('Element relatif aux mesures (P)'!C121&lt;&gt;"",'Element relatif aux mesures (P)'!C121,"")</f>
        <v/>
      </c>
      <c r="D121" s="138" t="str">
        <f>IF('Element relatif aux mesures (P)'!D121&lt;&gt;"",'Element relatif aux mesures (P)'!D121,"")</f>
        <v/>
      </c>
      <c r="E121" s="144" t="str">
        <f>IF(C121&lt;&gt;"",'Element relatif aux mesures (P)'!E121,"")</f>
        <v/>
      </c>
      <c r="F121" s="139" t="str">
        <f>IF(C121&lt;&gt;"",(1-'Element relatif aux mesures (P)'!N121) * 'Element relatif aux mesures (P)'!L121,"")</f>
        <v/>
      </c>
      <c r="G121" s="140" t="str">
        <f>IF(C121&lt;&gt;"",'Element relatif aux mesures (P)'!Z121,"")</f>
        <v/>
      </c>
      <c r="H121" s="137"/>
      <c r="I121" s="135"/>
      <c r="J121" s="139"/>
      <c r="K121" s="141"/>
    </row>
    <row r="122" spans="1:11" s="142" customFormat="1" x14ac:dyDescent="0.2">
      <c r="A122" s="135" t="str">
        <f>IF('Element relatif aux mesures (P)'!A122&lt;&gt;"",'Element relatif aux mesures (P)'!A122,"")</f>
        <v/>
      </c>
      <c r="B122" s="136" t="str">
        <f>IF('Element relatif aux mesures (P)'!B122&lt;&gt;"",'Element relatif aux mesures (P)'!B122,"")</f>
        <v/>
      </c>
      <c r="C122" s="137" t="str">
        <f>IF('Element relatif aux mesures (P)'!C122&lt;&gt;"",'Element relatif aux mesures (P)'!C122,"")</f>
        <v/>
      </c>
      <c r="D122" s="138" t="str">
        <f>IF('Element relatif aux mesures (P)'!D122&lt;&gt;"",'Element relatif aux mesures (P)'!D122,"")</f>
        <v/>
      </c>
      <c r="E122" s="144" t="str">
        <f>IF(C122&lt;&gt;"",'Element relatif aux mesures (P)'!E122,"")</f>
        <v/>
      </c>
      <c r="F122" s="139" t="str">
        <f>IF(C122&lt;&gt;"",(1-'Element relatif aux mesures (P)'!N122) * 'Element relatif aux mesures (P)'!L122,"")</f>
        <v/>
      </c>
      <c r="G122" s="140" t="str">
        <f>IF(C122&lt;&gt;"",'Element relatif aux mesures (P)'!Z122,"")</f>
        <v/>
      </c>
      <c r="H122" s="137"/>
      <c r="I122" s="135"/>
      <c r="J122" s="139"/>
      <c r="K122" s="141"/>
    </row>
    <row r="123" spans="1:11" s="142" customFormat="1" x14ac:dyDescent="0.2">
      <c r="A123" s="135" t="str">
        <f>IF('Element relatif aux mesures (P)'!A123&lt;&gt;"",'Element relatif aux mesures (P)'!A123,"")</f>
        <v/>
      </c>
      <c r="B123" s="136" t="str">
        <f>IF('Element relatif aux mesures (P)'!B123&lt;&gt;"",'Element relatif aux mesures (P)'!B123,"")</f>
        <v/>
      </c>
      <c r="C123" s="137" t="str">
        <f>IF('Element relatif aux mesures (P)'!C123&lt;&gt;"",'Element relatif aux mesures (P)'!C123,"")</f>
        <v/>
      </c>
      <c r="D123" s="138" t="str">
        <f>IF('Element relatif aux mesures (P)'!D123&lt;&gt;"",'Element relatif aux mesures (P)'!D123,"")</f>
        <v/>
      </c>
      <c r="E123" s="144" t="str">
        <f>IF(C123&lt;&gt;"",'Element relatif aux mesures (P)'!E123,"")</f>
        <v/>
      </c>
      <c r="F123" s="139" t="str">
        <f>IF(C123&lt;&gt;"",(1-'Element relatif aux mesures (P)'!N123) * 'Element relatif aux mesures (P)'!L123,"")</f>
        <v/>
      </c>
      <c r="G123" s="140" t="str">
        <f>IF(C123&lt;&gt;"",'Element relatif aux mesures (P)'!Z123,"")</f>
        <v/>
      </c>
      <c r="H123" s="137"/>
      <c r="I123" s="135"/>
      <c r="J123" s="139"/>
      <c r="K123" s="141"/>
    </row>
    <row r="124" spans="1:11" s="142" customFormat="1" x14ac:dyDescent="0.2">
      <c r="A124" s="135" t="str">
        <f>IF('Element relatif aux mesures (P)'!A124&lt;&gt;"",'Element relatif aux mesures (P)'!A124,"")</f>
        <v/>
      </c>
      <c r="B124" s="136" t="str">
        <f>IF('Element relatif aux mesures (P)'!B124&lt;&gt;"",'Element relatif aux mesures (P)'!B124,"")</f>
        <v/>
      </c>
      <c r="C124" s="137" t="str">
        <f>IF('Element relatif aux mesures (P)'!C124&lt;&gt;"",'Element relatif aux mesures (P)'!C124,"")</f>
        <v/>
      </c>
      <c r="D124" s="138" t="str">
        <f>IF('Element relatif aux mesures (P)'!D124&lt;&gt;"",'Element relatif aux mesures (P)'!D124,"")</f>
        <v/>
      </c>
      <c r="E124" s="144" t="str">
        <f>IF(C124&lt;&gt;"",'Element relatif aux mesures (P)'!E124,"")</f>
        <v/>
      </c>
      <c r="F124" s="139" t="str">
        <f>IF(C124&lt;&gt;"",(1-'Element relatif aux mesures (P)'!N124) * 'Element relatif aux mesures (P)'!L124,"")</f>
        <v/>
      </c>
      <c r="G124" s="140" t="str">
        <f>IF(C124&lt;&gt;"",'Element relatif aux mesures (P)'!Z124,"")</f>
        <v/>
      </c>
      <c r="H124" s="137"/>
      <c r="I124" s="135"/>
      <c r="J124" s="139"/>
      <c r="K124" s="141"/>
    </row>
    <row r="125" spans="1:11" s="142" customFormat="1" x14ac:dyDescent="0.2">
      <c r="A125" s="135" t="str">
        <f>IF('Element relatif aux mesures (P)'!A125&lt;&gt;"",'Element relatif aux mesures (P)'!A125,"")</f>
        <v/>
      </c>
      <c r="B125" s="136" t="str">
        <f>IF('Element relatif aux mesures (P)'!B125&lt;&gt;"",'Element relatif aux mesures (P)'!B125,"")</f>
        <v/>
      </c>
      <c r="C125" s="137" t="str">
        <f>IF('Element relatif aux mesures (P)'!C125&lt;&gt;"",'Element relatif aux mesures (P)'!C125,"")</f>
        <v/>
      </c>
      <c r="D125" s="138" t="str">
        <f>IF('Element relatif aux mesures (P)'!D125&lt;&gt;"",'Element relatif aux mesures (P)'!D125,"")</f>
        <v/>
      </c>
      <c r="E125" s="144" t="str">
        <f>IF(C125&lt;&gt;"",'Element relatif aux mesures (P)'!E125,"")</f>
        <v/>
      </c>
      <c r="F125" s="139" t="str">
        <f>IF(C125&lt;&gt;"",(1-'Element relatif aux mesures (P)'!N125) * 'Element relatif aux mesures (P)'!L125,"")</f>
        <v/>
      </c>
      <c r="G125" s="140" t="str">
        <f>IF(C125&lt;&gt;"",'Element relatif aux mesures (P)'!Z125,"")</f>
        <v/>
      </c>
      <c r="H125" s="137"/>
      <c r="I125" s="135"/>
      <c r="J125" s="139"/>
      <c r="K125" s="141"/>
    </row>
    <row r="126" spans="1:11" s="142" customFormat="1" x14ac:dyDescent="0.2">
      <c r="A126" s="135" t="str">
        <f>IF('Element relatif aux mesures (P)'!A126&lt;&gt;"",'Element relatif aux mesures (P)'!A126,"")</f>
        <v/>
      </c>
      <c r="B126" s="136" t="str">
        <f>IF('Element relatif aux mesures (P)'!B126&lt;&gt;"",'Element relatif aux mesures (P)'!B126,"")</f>
        <v/>
      </c>
      <c r="C126" s="137" t="str">
        <f>IF('Element relatif aux mesures (P)'!C126&lt;&gt;"",'Element relatif aux mesures (P)'!C126,"")</f>
        <v/>
      </c>
      <c r="D126" s="138" t="str">
        <f>IF('Element relatif aux mesures (P)'!D126&lt;&gt;"",'Element relatif aux mesures (P)'!D126,"")</f>
        <v/>
      </c>
      <c r="E126" s="144" t="str">
        <f>IF(C126&lt;&gt;"",'Element relatif aux mesures (P)'!E126,"")</f>
        <v/>
      </c>
      <c r="F126" s="139" t="str">
        <f>IF(C126&lt;&gt;"",(1-'Element relatif aux mesures (P)'!N126) * 'Element relatif aux mesures (P)'!L126,"")</f>
        <v/>
      </c>
      <c r="G126" s="140" t="str">
        <f>IF(C126&lt;&gt;"",'Element relatif aux mesures (P)'!Z126,"")</f>
        <v/>
      </c>
      <c r="H126" s="137"/>
      <c r="I126" s="135"/>
      <c r="J126" s="139"/>
      <c r="K126" s="141"/>
    </row>
    <row r="127" spans="1:11" s="142" customFormat="1" x14ac:dyDescent="0.2">
      <c r="A127" s="135" t="str">
        <f>IF('Element relatif aux mesures (P)'!A127&lt;&gt;"",'Element relatif aux mesures (P)'!A127,"")</f>
        <v/>
      </c>
      <c r="B127" s="136" t="str">
        <f>IF('Element relatif aux mesures (P)'!B127&lt;&gt;"",'Element relatif aux mesures (P)'!B127,"")</f>
        <v/>
      </c>
      <c r="C127" s="137" t="str">
        <f>IF('Element relatif aux mesures (P)'!C127&lt;&gt;"",'Element relatif aux mesures (P)'!C127,"")</f>
        <v/>
      </c>
      <c r="D127" s="138" t="str">
        <f>IF('Element relatif aux mesures (P)'!D127&lt;&gt;"",'Element relatif aux mesures (P)'!D127,"")</f>
        <v/>
      </c>
      <c r="E127" s="144" t="str">
        <f>IF(C127&lt;&gt;"",'Element relatif aux mesures (P)'!E127,"")</f>
        <v/>
      </c>
      <c r="F127" s="139" t="str">
        <f>IF(C127&lt;&gt;"",(1-'Element relatif aux mesures (P)'!N127) * 'Element relatif aux mesures (P)'!L127,"")</f>
        <v/>
      </c>
      <c r="G127" s="140" t="str">
        <f>IF(C127&lt;&gt;"",'Element relatif aux mesures (P)'!Z127,"")</f>
        <v/>
      </c>
      <c r="H127" s="137"/>
      <c r="I127" s="135"/>
      <c r="J127" s="139"/>
      <c r="K127" s="141"/>
    </row>
    <row r="128" spans="1:11" s="142" customFormat="1" x14ac:dyDescent="0.2">
      <c r="A128" s="135" t="str">
        <f>IF('Element relatif aux mesures (P)'!A128&lt;&gt;"",'Element relatif aux mesures (P)'!A128,"")</f>
        <v/>
      </c>
      <c r="B128" s="136" t="str">
        <f>IF('Element relatif aux mesures (P)'!B128&lt;&gt;"",'Element relatif aux mesures (P)'!B128,"")</f>
        <v/>
      </c>
      <c r="C128" s="137" t="str">
        <f>IF('Element relatif aux mesures (P)'!C128&lt;&gt;"",'Element relatif aux mesures (P)'!C128,"")</f>
        <v/>
      </c>
      <c r="D128" s="138" t="str">
        <f>IF('Element relatif aux mesures (P)'!D128&lt;&gt;"",'Element relatif aux mesures (P)'!D128,"")</f>
        <v/>
      </c>
      <c r="E128" s="144" t="str">
        <f>IF(C128&lt;&gt;"",'Element relatif aux mesures (P)'!E128,"")</f>
        <v/>
      </c>
      <c r="F128" s="139" t="str">
        <f>IF(C128&lt;&gt;"",(1-'Element relatif aux mesures (P)'!N128) * 'Element relatif aux mesures (P)'!L128,"")</f>
        <v/>
      </c>
      <c r="G128" s="140" t="str">
        <f>IF(C128&lt;&gt;"",'Element relatif aux mesures (P)'!Z128,"")</f>
        <v/>
      </c>
      <c r="H128" s="137"/>
      <c r="I128" s="135"/>
      <c r="J128" s="139"/>
      <c r="K128" s="141"/>
    </row>
    <row r="129" spans="1:11" s="142" customFormat="1" x14ac:dyDescent="0.2">
      <c r="A129" s="135" t="str">
        <f>IF('Element relatif aux mesures (P)'!A129&lt;&gt;"",'Element relatif aux mesures (P)'!A129,"")</f>
        <v/>
      </c>
      <c r="B129" s="136" t="str">
        <f>IF('Element relatif aux mesures (P)'!B129&lt;&gt;"",'Element relatif aux mesures (P)'!B129,"")</f>
        <v/>
      </c>
      <c r="C129" s="137" t="str">
        <f>IF('Element relatif aux mesures (P)'!C129&lt;&gt;"",'Element relatif aux mesures (P)'!C129,"")</f>
        <v/>
      </c>
      <c r="D129" s="138" t="str">
        <f>IF('Element relatif aux mesures (P)'!D129&lt;&gt;"",'Element relatif aux mesures (P)'!D129,"")</f>
        <v/>
      </c>
      <c r="E129" s="144" t="str">
        <f>IF(C129&lt;&gt;"",'Element relatif aux mesures (P)'!E129,"")</f>
        <v/>
      </c>
      <c r="F129" s="139" t="str">
        <f>IF(C129&lt;&gt;"",(1-'Element relatif aux mesures (P)'!N129) * 'Element relatif aux mesures (P)'!L129,"")</f>
        <v/>
      </c>
      <c r="G129" s="140" t="str">
        <f>IF(C129&lt;&gt;"",'Element relatif aux mesures (P)'!Z129,"")</f>
        <v/>
      </c>
      <c r="H129" s="137"/>
      <c r="I129" s="135"/>
      <c r="J129" s="139"/>
      <c r="K129" s="141"/>
    </row>
    <row r="130" spans="1:11" s="142" customFormat="1" x14ac:dyDescent="0.2">
      <c r="A130" s="135" t="str">
        <f>IF('Element relatif aux mesures (P)'!A130&lt;&gt;"",'Element relatif aux mesures (P)'!A130,"")</f>
        <v/>
      </c>
      <c r="B130" s="136" t="str">
        <f>IF('Element relatif aux mesures (P)'!B130&lt;&gt;"",'Element relatif aux mesures (P)'!B130,"")</f>
        <v/>
      </c>
      <c r="C130" s="137" t="str">
        <f>IF('Element relatif aux mesures (P)'!C130&lt;&gt;"",'Element relatif aux mesures (P)'!C130,"")</f>
        <v/>
      </c>
      <c r="D130" s="138" t="str">
        <f>IF('Element relatif aux mesures (P)'!D130&lt;&gt;"",'Element relatif aux mesures (P)'!D130,"")</f>
        <v/>
      </c>
      <c r="E130" s="144" t="str">
        <f>IF(C130&lt;&gt;"",'Element relatif aux mesures (P)'!E130,"")</f>
        <v/>
      </c>
      <c r="F130" s="139" t="str">
        <f>IF(C130&lt;&gt;"",(1-'Element relatif aux mesures (P)'!N130) * 'Element relatif aux mesures (P)'!L130,"")</f>
        <v/>
      </c>
      <c r="G130" s="140" t="str">
        <f>IF(C130&lt;&gt;"",'Element relatif aux mesures (P)'!Z130,"")</f>
        <v/>
      </c>
      <c r="H130" s="137"/>
      <c r="I130" s="135"/>
      <c r="J130" s="139"/>
      <c r="K130" s="141"/>
    </row>
    <row r="131" spans="1:11" s="142" customFormat="1" x14ac:dyDescent="0.2">
      <c r="A131" s="135" t="str">
        <f>IF('Element relatif aux mesures (P)'!A131&lt;&gt;"",'Element relatif aux mesures (P)'!A131,"")</f>
        <v/>
      </c>
      <c r="B131" s="136" t="str">
        <f>IF('Element relatif aux mesures (P)'!B131&lt;&gt;"",'Element relatif aux mesures (P)'!B131,"")</f>
        <v/>
      </c>
      <c r="C131" s="137" t="str">
        <f>IF('Element relatif aux mesures (P)'!C131&lt;&gt;"",'Element relatif aux mesures (P)'!C131,"")</f>
        <v/>
      </c>
      <c r="D131" s="138" t="str">
        <f>IF('Element relatif aux mesures (P)'!D131&lt;&gt;"",'Element relatif aux mesures (P)'!D131,"")</f>
        <v/>
      </c>
      <c r="E131" s="144" t="str">
        <f>IF(C131&lt;&gt;"",'Element relatif aux mesures (P)'!E131,"")</f>
        <v/>
      </c>
      <c r="F131" s="139" t="str">
        <f>IF(C131&lt;&gt;"",(1-'Element relatif aux mesures (P)'!N131) * 'Element relatif aux mesures (P)'!L131,"")</f>
        <v/>
      </c>
      <c r="G131" s="140" t="str">
        <f>IF(C131&lt;&gt;"",'Element relatif aux mesures (P)'!Z131,"")</f>
        <v/>
      </c>
      <c r="H131" s="137"/>
      <c r="I131" s="135"/>
      <c r="J131" s="139"/>
      <c r="K131" s="141"/>
    </row>
    <row r="132" spans="1:11" s="142" customFormat="1" x14ac:dyDescent="0.2">
      <c r="A132" s="135" t="str">
        <f>IF('Element relatif aux mesures (P)'!A132&lt;&gt;"",'Element relatif aux mesures (P)'!A132,"")</f>
        <v/>
      </c>
      <c r="B132" s="136" t="str">
        <f>IF('Element relatif aux mesures (P)'!B132&lt;&gt;"",'Element relatif aux mesures (P)'!B132,"")</f>
        <v/>
      </c>
      <c r="C132" s="137" t="str">
        <f>IF('Element relatif aux mesures (P)'!C132&lt;&gt;"",'Element relatif aux mesures (P)'!C132,"")</f>
        <v/>
      </c>
      <c r="D132" s="138" t="str">
        <f>IF('Element relatif aux mesures (P)'!D132&lt;&gt;"",'Element relatif aux mesures (P)'!D132,"")</f>
        <v/>
      </c>
      <c r="E132" s="144" t="str">
        <f>IF(C132&lt;&gt;"",'Element relatif aux mesures (P)'!E132,"")</f>
        <v/>
      </c>
      <c r="F132" s="139" t="str">
        <f>IF(C132&lt;&gt;"",(1-'Element relatif aux mesures (P)'!N132) * 'Element relatif aux mesures (P)'!L132,"")</f>
        <v/>
      </c>
      <c r="G132" s="140" t="str">
        <f>IF(C132&lt;&gt;"",'Element relatif aux mesures (P)'!Z132,"")</f>
        <v/>
      </c>
      <c r="H132" s="137"/>
      <c r="I132" s="135"/>
      <c r="J132" s="139"/>
      <c r="K132" s="141"/>
    </row>
    <row r="133" spans="1:11" s="142" customFormat="1" x14ac:dyDescent="0.2">
      <c r="A133" s="135" t="str">
        <f>IF('Element relatif aux mesures (P)'!A133&lt;&gt;"",'Element relatif aux mesures (P)'!A133,"")</f>
        <v/>
      </c>
      <c r="B133" s="136" t="str">
        <f>IF('Element relatif aux mesures (P)'!B133&lt;&gt;"",'Element relatif aux mesures (P)'!B133,"")</f>
        <v/>
      </c>
      <c r="C133" s="137" t="str">
        <f>IF('Element relatif aux mesures (P)'!C133&lt;&gt;"",'Element relatif aux mesures (P)'!C133,"")</f>
        <v/>
      </c>
      <c r="D133" s="138" t="str">
        <f>IF('Element relatif aux mesures (P)'!D133&lt;&gt;"",'Element relatif aux mesures (P)'!D133,"")</f>
        <v/>
      </c>
      <c r="E133" s="144" t="str">
        <f>IF(C133&lt;&gt;"",'Element relatif aux mesures (P)'!E133,"")</f>
        <v/>
      </c>
      <c r="F133" s="139" t="str">
        <f>IF(C133&lt;&gt;"",(1-'Element relatif aux mesures (P)'!N133) * 'Element relatif aux mesures (P)'!L133,"")</f>
        <v/>
      </c>
      <c r="G133" s="140" t="str">
        <f>IF(C133&lt;&gt;"",'Element relatif aux mesures (P)'!Z133,"")</f>
        <v/>
      </c>
      <c r="H133" s="137"/>
      <c r="I133" s="135"/>
      <c r="J133" s="139"/>
      <c r="K133" s="141"/>
    </row>
    <row r="134" spans="1:11" s="142" customFormat="1" x14ac:dyDescent="0.2">
      <c r="A134" s="135" t="str">
        <f>IF('Element relatif aux mesures (P)'!A134&lt;&gt;"",'Element relatif aux mesures (P)'!A134,"")</f>
        <v/>
      </c>
      <c r="B134" s="136" t="str">
        <f>IF('Element relatif aux mesures (P)'!B134&lt;&gt;"",'Element relatif aux mesures (P)'!B134,"")</f>
        <v/>
      </c>
      <c r="C134" s="137" t="str">
        <f>IF('Element relatif aux mesures (P)'!C134&lt;&gt;"",'Element relatif aux mesures (P)'!C134,"")</f>
        <v/>
      </c>
      <c r="D134" s="138" t="str">
        <f>IF('Element relatif aux mesures (P)'!D134&lt;&gt;"",'Element relatif aux mesures (P)'!D134,"")</f>
        <v/>
      </c>
      <c r="E134" s="144" t="str">
        <f>IF(C134&lt;&gt;"",'Element relatif aux mesures (P)'!E134,"")</f>
        <v/>
      </c>
      <c r="F134" s="139" t="str">
        <f>IF(C134&lt;&gt;"",(1-'Element relatif aux mesures (P)'!N134) * 'Element relatif aux mesures (P)'!L134,"")</f>
        <v/>
      </c>
      <c r="G134" s="140" t="str">
        <f>IF(C134&lt;&gt;"",'Element relatif aux mesures (P)'!Z134,"")</f>
        <v/>
      </c>
      <c r="H134" s="137"/>
      <c r="I134" s="135"/>
      <c r="J134" s="139"/>
      <c r="K134" s="141"/>
    </row>
    <row r="135" spans="1:11" s="142" customFormat="1" x14ac:dyDescent="0.2">
      <c r="A135" s="135" t="str">
        <f>IF('Element relatif aux mesures (P)'!A135&lt;&gt;"",'Element relatif aux mesures (P)'!A135,"")</f>
        <v/>
      </c>
      <c r="B135" s="136" t="str">
        <f>IF('Element relatif aux mesures (P)'!B135&lt;&gt;"",'Element relatif aux mesures (P)'!B135,"")</f>
        <v/>
      </c>
      <c r="C135" s="137" t="str">
        <f>IF('Element relatif aux mesures (P)'!C135&lt;&gt;"",'Element relatif aux mesures (P)'!C135,"")</f>
        <v/>
      </c>
      <c r="D135" s="138" t="str">
        <f>IF('Element relatif aux mesures (P)'!D135&lt;&gt;"",'Element relatif aux mesures (P)'!D135,"")</f>
        <v/>
      </c>
      <c r="E135" s="144" t="str">
        <f>IF(C135&lt;&gt;"",'Element relatif aux mesures (P)'!E135,"")</f>
        <v/>
      </c>
      <c r="F135" s="139" t="str">
        <f>IF(C135&lt;&gt;"",(1-'Element relatif aux mesures (P)'!N135) * 'Element relatif aux mesures (P)'!L135,"")</f>
        <v/>
      </c>
      <c r="G135" s="140" t="str">
        <f>IF(C135&lt;&gt;"",'Element relatif aux mesures (P)'!Z135,"")</f>
        <v/>
      </c>
      <c r="H135" s="137"/>
      <c r="I135" s="135"/>
      <c r="J135" s="139"/>
      <c r="K135" s="141"/>
    </row>
    <row r="136" spans="1:11" s="142" customFormat="1" x14ac:dyDescent="0.2">
      <c r="A136" s="135" t="str">
        <f>IF('Element relatif aux mesures (P)'!A136&lt;&gt;"",'Element relatif aux mesures (P)'!A136,"")</f>
        <v/>
      </c>
      <c r="B136" s="136" t="str">
        <f>IF('Element relatif aux mesures (P)'!B136&lt;&gt;"",'Element relatif aux mesures (P)'!B136,"")</f>
        <v/>
      </c>
      <c r="C136" s="137" t="str">
        <f>IF('Element relatif aux mesures (P)'!C136&lt;&gt;"",'Element relatif aux mesures (P)'!C136,"")</f>
        <v/>
      </c>
      <c r="D136" s="138" t="str">
        <f>IF('Element relatif aux mesures (P)'!D136&lt;&gt;"",'Element relatif aux mesures (P)'!D136,"")</f>
        <v/>
      </c>
      <c r="E136" s="144" t="str">
        <f>IF(C136&lt;&gt;"",'Element relatif aux mesures (P)'!E136,"")</f>
        <v/>
      </c>
      <c r="F136" s="139" t="str">
        <f>IF(C136&lt;&gt;"",(1-'Element relatif aux mesures (P)'!N136) * 'Element relatif aux mesures (P)'!L136,"")</f>
        <v/>
      </c>
      <c r="G136" s="140" t="str">
        <f>IF(C136&lt;&gt;"",'Element relatif aux mesures (P)'!Z136,"")</f>
        <v/>
      </c>
      <c r="H136" s="137"/>
      <c r="I136" s="135"/>
      <c r="J136" s="139"/>
      <c r="K136" s="141"/>
    </row>
    <row r="137" spans="1:11" s="142" customFormat="1" x14ac:dyDescent="0.2">
      <c r="A137" s="135" t="str">
        <f>IF('Element relatif aux mesures (P)'!A137&lt;&gt;"",'Element relatif aux mesures (P)'!A137,"")</f>
        <v/>
      </c>
      <c r="B137" s="136" t="str">
        <f>IF('Element relatif aux mesures (P)'!B137&lt;&gt;"",'Element relatif aux mesures (P)'!B137,"")</f>
        <v/>
      </c>
      <c r="C137" s="137" t="str">
        <f>IF('Element relatif aux mesures (P)'!C137&lt;&gt;"",'Element relatif aux mesures (P)'!C137,"")</f>
        <v/>
      </c>
      <c r="D137" s="138" t="str">
        <f>IF('Element relatif aux mesures (P)'!D137&lt;&gt;"",'Element relatif aux mesures (P)'!D137,"")</f>
        <v/>
      </c>
      <c r="E137" s="144" t="str">
        <f>IF(C137&lt;&gt;"",'Element relatif aux mesures (P)'!E137,"")</f>
        <v/>
      </c>
      <c r="F137" s="139" t="str">
        <f>IF(C137&lt;&gt;"",(1-'Element relatif aux mesures (P)'!N137) * 'Element relatif aux mesures (P)'!L137,"")</f>
        <v/>
      </c>
      <c r="G137" s="140" t="str">
        <f>IF(C137&lt;&gt;"",'Element relatif aux mesures (P)'!Z137,"")</f>
        <v/>
      </c>
      <c r="H137" s="137"/>
      <c r="I137" s="135"/>
      <c r="J137" s="139"/>
      <c r="K137" s="141"/>
    </row>
    <row r="138" spans="1:11" s="142" customFormat="1" x14ac:dyDescent="0.2">
      <c r="A138" s="135" t="str">
        <f>IF('Element relatif aux mesures (P)'!A138&lt;&gt;"",'Element relatif aux mesures (P)'!A138,"")</f>
        <v/>
      </c>
      <c r="B138" s="136" t="str">
        <f>IF('Element relatif aux mesures (P)'!B138&lt;&gt;"",'Element relatif aux mesures (P)'!B138,"")</f>
        <v/>
      </c>
      <c r="C138" s="137" t="str">
        <f>IF('Element relatif aux mesures (P)'!C138&lt;&gt;"",'Element relatif aux mesures (P)'!C138,"")</f>
        <v/>
      </c>
      <c r="D138" s="138" t="str">
        <f>IF('Element relatif aux mesures (P)'!D138&lt;&gt;"",'Element relatif aux mesures (P)'!D138,"")</f>
        <v/>
      </c>
      <c r="E138" s="144" t="str">
        <f>IF(C138&lt;&gt;"",'Element relatif aux mesures (P)'!E138,"")</f>
        <v/>
      </c>
      <c r="F138" s="139" t="str">
        <f>IF(C138&lt;&gt;"",(1-'Element relatif aux mesures (P)'!N138) * 'Element relatif aux mesures (P)'!L138,"")</f>
        <v/>
      </c>
      <c r="G138" s="140" t="str">
        <f>IF(C138&lt;&gt;"",'Element relatif aux mesures (P)'!Z138,"")</f>
        <v/>
      </c>
      <c r="H138" s="137"/>
      <c r="I138" s="135"/>
      <c r="J138" s="139"/>
      <c r="K138" s="141"/>
    </row>
    <row r="139" spans="1:11" s="142" customFormat="1" x14ac:dyDescent="0.2">
      <c r="A139" s="135" t="str">
        <f>IF('Element relatif aux mesures (P)'!A139&lt;&gt;"",'Element relatif aux mesures (P)'!A139,"")</f>
        <v/>
      </c>
      <c r="B139" s="136" t="str">
        <f>IF('Element relatif aux mesures (P)'!B139&lt;&gt;"",'Element relatif aux mesures (P)'!B139,"")</f>
        <v/>
      </c>
      <c r="C139" s="137" t="str">
        <f>IF('Element relatif aux mesures (P)'!C139&lt;&gt;"",'Element relatif aux mesures (P)'!C139,"")</f>
        <v/>
      </c>
      <c r="D139" s="138" t="str">
        <f>IF('Element relatif aux mesures (P)'!D139&lt;&gt;"",'Element relatif aux mesures (P)'!D139,"")</f>
        <v/>
      </c>
      <c r="E139" s="144" t="str">
        <f>IF(C139&lt;&gt;"",'Element relatif aux mesures (P)'!E139,"")</f>
        <v/>
      </c>
      <c r="F139" s="139" t="str">
        <f>IF(C139&lt;&gt;"",(1-'Element relatif aux mesures (P)'!N139) * 'Element relatif aux mesures (P)'!L139,"")</f>
        <v/>
      </c>
      <c r="G139" s="140" t="str">
        <f>IF(C139&lt;&gt;"",'Element relatif aux mesures (P)'!Z139,"")</f>
        <v/>
      </c>
      <c r="H139" s="137"/>
      <c r="I139" s="135"/>
      <c r="J139" s="139"/>
      <c r="K139" s="141"/>
    </row>
    <row r="140" spans="1:11" s="142" customFormat="1" x14ac:dyDescent="0.2">
      <c r="A140" s="135" t="str">
        <f>IF('Element relatif aux mesures (P)'!A140&lt;&gt;"",'Element relatif aux mesures (P)'!A140,"")</f>
        <v/>
      </c>
      <c r="B140" s="136" t="str">
        <f>IF('Element relatif aux mesures (P)'!B140&lt;&gt;"",'Element relatif aux mesures (P)'!B140,"")</f>
        <v/>
      </c>
      <c r="C140" s="137" t="str">
        <f>IF('Element relatif aux mesures (P)'!C140&lt;&gt;"",'Element relatif aux mesures (P)'!C140,"")</f>
        <v/>
      </c>
      <c r="D140" s="138" t="str">
        <f>IF('Element relatif aux mesures (P)'!D140&lt;&gt;"",'Element relatif aux mesures (P)'!D140,"")</f>
        <v/>
      </c>
      <c r="E140" s="144" t="str">
        <f>IF(C140&lt;&gt;"",'Element relatif aux mesures (P)'!E140,"")</f>
        <v/>
      </c>
      <c r="F140" s="139" t="str">
        <f>IF(C140&lt;&gt;"",(1-'Element relatif aux mesures (P)'!N140) * 'Element relatif aux mesures (P)'!L140,"")</f>
        <v/>
      </c>
      <c r="G140" s="140" t="str">
        <f>IF(C140&lt;&gt;"",'Element relatif aux mesures (P)'!Z140,"")</f>
        <v/>
      </c>
      <c r="H140" s="137"/>
      <c r="I140" s="135"/>
      <c r="J140" s="139"/>
      <c r="K140" s="141"/>
    </row>
    <row r="141" spans="1:11" s="142" customFormat="1" x14ac:dyDescent="0.2">
      <c r="A141" s="135" t="str">
        <f>IF('Element relatif aux mesures (P)'!A141&lt;&gt;"",'Element relatif aux mesures (P)'!A141,"")</f>
        <v/>
      </c>
      <c r="B141" s="136" t="str">
        <f>IF('Element relatif aux mesures (P)'!B141&lt;&gt;"",'Element relatif aux mesures (P)'!B141,"")</f>
        <v/>
      </c>
      <c r="C141" s="137" t="str">
        <f>IF('Element relatif aux mesures (P)'!C141&lt;&gt;"",'Element relatif aux mesures (P)'!C141,"")</f>
        <v/>
      </c>
      <c r="D141" s="138" t="str">
        <f>IF('Element relatif aux mesures (P)'!D141&lt;&gt;"",'Element relatif aux mesures (P)'!D141,"")</f>
        <v/>
      </c>
      <c r="E141" s="144" t="str">
        <f>IF(C141&lt;&gt;"",'Element relatif aux mesures (P)'!E141,"")</f>
        <v/>
      </c>
      <c r="F141" s="139" t="str">
        <f>IF(C141&lt;&gt;"",(1-'Element relatif aux mesures (P)'!N141) * 'Element relatif aux mesures (P)'!L141,"")</f>
        <v/>
      </c>
      <c r="G141" s="140" t="str">
        <f>IF(C141&lt;&gt;"",'Element relatif aux mesures (P)'!Z141,"")</f>
        <v/>
      </c>
      <c r="H141" s="137"/>
      <c r="I141" s="135"/>
      <c r="J141" s="139"/>
      <c r="K141" s="141"/>
    </row>
    <row r="142" spans="1:11" s="142" customFormat="1" x14ac:dyDescent="0.2">
      <c r="A142" s="135" t="str">
        <f>IF('Element relatif aux mesures (P)'!A142&lt;&gt;"",'Element relatif aux mesures (P)'!A142,"")</f>
        <v/>
      </c>
      <c r="B142" s="136" t="str">
        <f>IF('Element relatif aux mesures (P)'!B142&lt;&gt;"",'Element relatif aux mesures (P)'!B142,"")</f>
        <v/>
      </c>
      <c r="C142" s="137" t="str">
        <f>IF('Element relatif aux mesures (P)'!C142&lt;&gt;"",'Element relatif aux mesures (P)'!C142,"")</f>
        <v/>
      </c>
      <c r="D142" s="138" t="str">
        <f>IF('Element relatif aux mesures (P)'!D142&lt;&gt;"",'Element relatif aux mesures (P)'!D142,"")</f>
        <v/>
      </c>
      <c r="E142" s="144" t="str">
        <f>IF(C142&lt;&gt;"",'Element relatif aux mesures (P)'!E142,"")</f>
        <v/>
      </c>
      <c r="F142" s="139" t="str">
        <f>IF(C142&lt;&gt;"",(1-'Element relatif aux mesures (P)'!N142) * 'Element relatif aux mesures (P)'!L142,"")</f>
        <v/>
      </c>
      <c r="G142" s="140" t="str">
        <f>IF(C142&lt;&gt;"",'Element relatif aux mesures (P)'!Z142,"")</f>
        <v/>
      </c>
      <c r="H142" s="137"/>
      <c r="I142" s="135"/>
      <c r="J142" s="139"/>
      <c r="K142" s="141"/>
    </row>
    <row r="143" spans="1:11" s="142" customFormat="1" x14ac:dyDescent="0.2">
      <c r="A143" s="135" t="str">
        <f>IF('Element relatif aux mesures (P)'!A143&lt;&gt;"",'Element relatif aux mesures (P)'!A143,"")</f>
        <v/>
      </c>
      <c r="B143" s="136" t="str">
        <f>IF('Element relatif aux mesures (P)'!B143&lt;&gt;"",'Element relatif aux mesures (P)'!B143,"")</f>
        <v/>
      </c>
      <c r="C143" s="137" t="str">
        <f>IF('Element relatif aux mesures (P)'!C143&lt;&gt;"",'Element relatif aux mesures (P)'!C143,"")</f>
        <v/>
      </c>
      <c r="D143" s="138" t="str">
        <f>IF('Element relatif aux mesures (P)'!D143&lt;&gt;"",'Element relatif aux mesures (P)'!D143,"")</f>
        <v/>
      </c>
      <c r="E143" s="144" t="str">
        <f>IF(C143&lt;&gt;"",'Element relatif aux mesures (P)'!E143,"")</f>
        <v/>
      </c>
      <c r="F143" s="139" t="str">
        <f>IF(C143&lt;&gt;"",(1-'Element relatif aux mesures (P)'!N143) * 'Element relatif aux mesures (P)'!L143,"")</f>
        <v/>
      </c>
      <c r="G143" s="140" t="str">
        <f>IF(C143&lt;&gt;"",'Element relatif aux mesures (P)'!Z143,"")</f>
        <v/>
      </c>
      <c r="H143" s="137"/>
      <c r="I143" s="135"/>
      <c r="J143" s="139"/>
      <c r="K143" s="141"/>
    </row>
    <row r="144" spans="1:11" s="142" customFormat="1" x14ac:dyDescent="0.2">
      <c r="A144" s="135" t="str">
        <f>IF('Element relatif aux mesures (P)'!A144&lt;&gt;"",'Element relatif aux mesures (P)'!A144,"")</f>
        <v/>
      </c>
      <c r="B144" s="136" t="str">
        <f>IF('Element relatif aux mesures (P)'!B144&lt;&gt;"",'Element relatif aux mesures (P)'!B144,"")</f>
        <v/>
      </c>
      <c r="C144" s="137" t="str">
        <f>IF('Element relatif aux mesures (P)'!C144&lt;&gt;"",'Element relatif aux mesures (P)'!C144,"")</f>
        <v/>
      </c>
      <c r="D144" s="138" t="str">
        <f>IF('Element relatif aux mesures (P)'!D144&lt;&gt;"",'Element relatif aux mesures (P)'!D144,"")</f>
        <v/>
      </c>
      <c r="E144" s="144" t="str">
        <f>IF(C144&lt;&gt;"",'Element relatif aux mesures (P)'!E144,"")</f>
        <v/>
      </c>
      <c r="F144" s="139" t="str">
        <f>IF(C144&lt;&gt;"",(1-'Element relatif aux mesures (P)'!N144) * 'Element relatif aux mesures (P)'!L144,"")</f>
        <v/>
      </c>
      <c r="G144" s="140" t="str">
        <f>IF(C144&lt;&gt;"",'Element relatif aux mesures (P)'!Z144,"")</f>
        <v/>
      </c>
      <c r="H144" s="137"/>
      <c r="I144" s="135"/>
      <c r="J144" s="139"/>
      <c r="K144" s="141"/>
    </row>
    <row r="145" spans="1:11" s="142" customFormat="1" x14ac:dyDescent="0.2">
      <c r="A145" s="135" t="str">
        <f>IF('Element relatif aux mesures (P)'!A145&lt;&gt;"",'Element relatif aux mesures (P)'!A145,"")</f>
        <v/>
      </c>
      <c r="B145" s="136" t="str">
        <f>IF('Element relatif aux mesures (P)'!B145&lt;&gt;"",'Element relatif aux mesures (P)'!B145,"")</f>
        <v/>
      </c>
      <c r="C145" s="137" t="str">
        <f>IF('Element relatif aux mesures (P)'!C145&lt;&gt;"",'Element relatif aux mesures (P)'!C145,"")</f>
        <v/>
      </c>
      <c r="D145" s="138" t="str">
        <f>IF('Element relatif aux mesures (P)'!D145&lt;&gt;"",'Element relatif aux mesures (P)'!D145,"")</f>
        <v/>
      </c>
      <c r="E145" s="144" t="str">
        <f>IF(C145&lt;&gt;"",'Element relatif aux mesures (P)'!E145,"")</f>
        <v/>
      </c>
      <c r="F145" s="139" t="str">
        <f>IF(C145&lt;&gt;"",(1-'Element relatif aux mesures (P)'!N145) * 'Element relatif aux mesures (P)'!L145,"")</f>
        <v/>
      </c>
      <c r="G145" s="140" t="str">
        <f>IF(C145&lt;&gt;"",'Element relatif aux mesures (P)'!Z145,"")</f>
        <v/>
      </c>
      <c r="H145" s="137"/>
      <c r="I145" s="135"/>
      <c r="J145" s="139"/>
      <c r="K145" s="141"/>
    </row>
    <row r="146" spans="1:11" s="142" customFormat="1" x14ac:dyDescent="0.2">
      <c r="A146" s="135" t="str">
        <f>IF('Element relatif aux mesures (P)'!A146&lt;&gt;"",'Element relatif aux mesures (P)'!A146,"")</f>
        <v/>
      </c>
      <c r="B146" s="136" t="str">
        <f>IF('Element relatif aux mesures (P)'!B146&lt;&gt;"",'Element relatif aux mesures (P)'!B146,"")</f>
        <v/>
      </c>
      <c r="C146" s="137" t="str">
        <f>IF('Element relatif aux mesures (P)'!C146&lt;&gt;"",'Element relatif aux mesures (P)'!C146,"")</f>
        <v/>
      </c>
      <c r="D146" s="138" t="str">
        <f>IF('Element relatif aux mesures (P)'!D146&lt;&gt;"",'Element relatif aux mesures (P)'!D146,"")</f>
        <v/>
      </c>
      <c r="E146" s="144" t="str">
        <f>IF(C146&lt;&gt;"",'Element relatif aux mesures (P)'!E146,"")</f>
        <v/>
      </c>
      <c r="F146" s="139" t="str">
        <f>IF(C146&lt;&gt;"",(1-'Element relatif aux mesures (P)'!N146) * 'Element relatif aux mesures (P)'!L146,"")</f>
        <v/>
      </c>
      <c r="G146" s="140" t="str">
        <f>IF(C146&lt;&gt;"",'Element relatif aux mesures (P)'!Z146,"")</f>
        <v/>
      </c>
      <c r="H146" s="137"/>
      <c r="I146" s="135"/>
      <c r="J146" s="139"/>
      <c r="K146" s="141"/>
    </row>
    <row r="147" spans="1:11" s="142" customFormat="1" x14ac:dyDescent="0.2">
      <c r="A147" s="135" t="str">
        <f>IF('Element relatif aux mesures (P)'!A147&lt;&gt;"",'Element relatif aux mesures (P)'!A147,"")</f>
        <v/>
      </c>
      <c r="B147" s="136" t="str">
        <f>IF('Element relatif aux mesures (P)'!B147&lt;&gt;"",'Element relatif aux mesures (P)'!B147,"")</f>
        <v/>
      </c>
      <c r="C147" s="137" t="str">
        <f>IF('Element relatif aux mesures (P)'!C147&lt;&gt;"",'Element relatif aux mesures (P)'!C147,"")</f>
        <v/>
      </c>
      <c r="D147" s="138" t="str">
        <f>IF('Element relatif aux mesures (P)'!D147&lt;&gt;"",'Element relatif aux mesures (P)'!D147,"")</f>
        <v/>
      </c>
      <c r="E147" s="144" t="str">
        <f>IF(C147&lt;&gt;"",'Element relatif aux mesures (P)'!E147,"")</f>
        <v/>
      </c>
      <c r="F147" s="139" t="str">
        <f>IF(C147&lt;&gt;"",(1-'Element relatif aux mesures (P)'!N147) * 'Element relatif aux mesures (P)'!L147,"")</f>
        <v/>
      </c>
      <c r="G147" s="140" t="str">
        <f>IF(C147&lt;&gt;"",'Element relatif aux mesures (P)'!Z147,"")</f>
        <v/>
      </c>
      <c r="H147" s="137"/>
      <c r="I147" s="135"/>
      <c r="J147" s="139"/>
      <c r="K147" s="141"/>
    </row>
    <row r="148" spans="1:11" s="142" customFormat="1" x14ac:dyDescent="0.2">
      <c r="A148" s="135" t="str">
        <f>IF('Element relatif aux mesures (P)'!A148&lt;&gt;"",'Element relatif aux mesures (P)'!A148,"")</f>
        <v/>
      </c>
      <c r="B148" s="136" t="str">
        <f>IF('Element relatif aux mesures (P)'!B148&lt;&gt;"",'Element relatif aux mesures (P)'!B148,"")</f>
        <v/>
      </c>
      <c r="C148" s="137" t="str">
        <f>IF('Element relatif aux mesures (P)'!C148&lt;&gt;"",'Element relatif aux mesures (P)'!C148,"")</f>
        <v/>
      </c>
      <c r="D148" s="138" t="str">
        <f>IF('Element relatif aux mesures (P)'!D148&lt;&gt;"",'Element relatif aux mesures (P)'!D148,"")</f>
        <v/>
      </c>
      <c r="E148" s="144" t="str">
        <f>IF(C148&lt;&gt;"",'Element relatif aux mesures (P)'!E148,"")</f>
        <v/>
      </c>
      <c r="F148" s="139" t="str">
        <f>IF(C148&lt;&gt;"",(1-'Element relatif aux mesures (P)'!N148) * 'Element relatif aux mesures (P)'!L148,"")</f>
        <v/>
      </c>
      <c r="G148" s="140" t="str">
        <f>IF(C148&lt;&gt;"",'Element relatif aux mesures (P)'!Z148,"")</f>
        <v/>
      </c>
      <c r="H148" s="137"/>
      <c r="I148" s="135"/>
      <c r="J148" s="139"/>
      <c r="K148" s="141"/>
    </row>
    <row r="149" spans="1:11" s="142" customFormat="1" x14ac:dyDescent="0.2">
      <c r="A149" s="135" t="str">
        <f>IF('Element relatif aux mesures (P)'!A149&lt;&gt;"",'Element relatif aux mesures (P)'!A149,"")</f>
        <v/>
      </c>
      <c r="B149" s="136" t="str">
        <f>IF('Element relatif aux mesures (P)'!B149&lt;&gt;"",'Element relatif aux mesures (P)'!B149,"")</f>
        <v/>
      </c>
      <c r="C149" s="137" t="str">
        <f>IF('Element relatif aux mesures (P)'!C149&lt;&gt;"",'Element relatif aux mesures (P)'!C149,"")</f>
        <v/>
      </c>
      <c r="D149" s="138" t="str">
        <f>IF('Element relatif aux mesures (P)'!D149&lt;&gt;"",'Element relatif aux mesures (P)'!D149,"")</f>
        <v/>
      </c>
      <c r="E149" s="144" t="str">
        <f>IF(C149&lt;&gt;"",'Element relatif aux mesures (P)'!E149,"")</f>
        <v/>
      </c>
      <c r="F149" s="139" t="str">
        <f>IF(C149&lt;&gt;"",(1-'Element relatif aux mesures (P)'!N149) * 'Element relatif aux mesures (P)'!L149,"")</f>
        <v/>
      </c>
      <c r="G149" s="140" t="str">
        <f>IF(C149&lt;&gt;"",'Element relatif aux mesures (P)'!Z149,"")</f>
        <v/>
      </c>
      <c r="H149" s="137"/>
      <c r="I149" s="135"/>
      <c r="J149" s="139"/>
      <c r="K149" s="141"/>
    </row>
    <row r="150" spans="1:11" s="142" customFormat="1" x14ac:dyDescent="0.2">
      <c r="A150" s="135" t="str">
        <f>IF('Element relatif aux mesures (P)'!A150&lt;&gt;"",'Element relatif aux mesures (P)'!A150,"")</f>
        <v/>
      </c>
      <c r="B150" s="136" t="str">
        <f>IF('Element relatif aux mesures (P)'!B150&lt;&gt;"",'Element relatif aux mesures (P)'!B150,"")</f>
        <v/>
      </c>
      <c r="C150" s="137" t="str">
        <f>IF('Element relatif aux mesures (P)'!C150&lt;&gt;"",'Element relatif aux mesures (P)'!C150,"")</f>
        <v/>
      </c>
      <c r="D150" s="138" t="str">
        <f>IF('Element relatif aux mesures (P)'!D150&lt;&gt;"",'Element relatif aux mesures (P)'!D150,"")</f>
        <v/>
      </c>
      <c r="E150" s="144" t="str">
        <f>IF(C150&lt;&gt;"",'Element relatif aux mesures (P)'!E150,"")</f>
        <v/>
      </c>
      <c r="F150" s="139" t="str">
        <f>IF(C150&lt;&gt;"",(1-'Element relatif aux mesures (P)'!N150) * 'Element relatif aux mesures (P)'!L150,"")</f>
        <v/>
      </c>
      <c r="G150" s="140" t="str">
        <f>IF(C150&lt;&gt;"",'Element relatif aux mesures (P)'!Z150,"")</f>
        <v/>
      </c>
      <c r="H150" s="137"/>
      <c r="I150" s="135"/>
      <c r="J150" s="139"/>
      <c r="K150" s="141"/>
    </row>
    <row r="151" spans="1:11" s="142" customFormat="1" x14ac:dyDescent="0.2">
      <c r="A151" s="135" t="str">
        <f>IF('Element relatif aux mesures (P)'!A151&lt;&gt;"",'Element relatif aux mesures (P)'!A151,"")</f>
        <v/>
      </c>
      <c r="B151" s="136" t="str">
        <f>IF('Element relatif aux mesures (P)'!B151&lt;&gt;"",'Element relatif aux mesures (P)'!B151,"")</f>
        <v/>
      </c>
      <c r="C151" s="137" t="str">
        <f>IF('Element relatif aux mesures (P)'!C151&lt;&gt;"",'Element relatif aux mesures (P)'!C151,"")</f>
        <v/>
      </c>
      <c r="D151" s="138" t="str">
        <f>IF('Element relatif aux mesures (P)'!D151&lt;&gt;"",'Element relatif aux mesures (P)'!D151,"")</f>
        <v/>
      </c>
      <c r="E151" s="144" t="str">
        <f>IF(C151&lt;&gt;"",'Element relatif aux mesures (P)'!E151,"")</f>
        <v/>
      </c>
      <c r="F151" s="139" t="str">
        <f>IF(C151&lt;&gt;"",(1-'Element relatif aux mesures (P)'!N151) * 'Element relatif aux mesures (P)'!L151,"")</f>
        <v/>
      </c>
      <c r="G151" s="140" t="str">
        <f>IF(C151&lt;&gt;"",'Element relatif aux mesures (P)'!Z151,"")</f>
        <v/>
      </c>
      <c r="H151" s="137"/>
      <c r="I151" s="135"/>
      <c r="J151" s="139"/>
      <c r="K151" s="141"/>
    </row>
    <row r="152" spans="1:11" s="142" customFormat="1" x14ac:dyDescent="0.2">
      <c r="A152" s="135" t="str">
        <f>IF('Element relatif aux mesures (P)'!A152&lt;&gt;"",'Element relatif aux mesures (P)'!A152,"")</f>
        <v/>
      </c>
      <c r="B152" s="136" t="str">
        <f>IF('Element relatif aux mesures (P)'!B152&lt;&gt;"",'Element relatif aux mesures (P)'!B152,"")</f>
        <v/>
      </c>
      <c r="C152" s="137" t="str">
        <f>IF('Element relatif aux mesures (P)'!C152&lt;&gt;"",'Element relatif aux mesures (P)'!C152,"")</f>
        <v/>
      </c>
      <c r="D152" s="138" t="str">
        <f>IF('Element relatif aux mesures (P)'!D152&lt;&gt;"",'Element relatif aux mesures (P)'!D152,"")</f>
        <v/>
      </c>
      <c r="E152" s="144" t="str">
        <f>IF(C152&lt;&gt;"",'Element relatif aux mesures (P)'!E152,"")</f>
        <v/>
      </c>
      <c r="F152" s="139" t="str">
        <f>IF(C152&lt;&gt;"",(1-'Element relatif aux mesures (P)'!N152) * 'Element relatif aux mesures (P)'!L152,"")</f>
        <v/>
      </c>
      <c r="G152" s="140" t="str">
        <f>IF(C152&lt;&gt;"",'Element relatif aux mesures (P)'!Z152,"")</f>
        <v/>
      </c>
      <c r="H152" s="137"/>
      <c r="I152" s="135"/>
      <c r="J152" s="139"/>
      <c r="K152" s="141"/>
    </row>
    <row r="153" spans="1:11" s="142" customFormat="1" x14ac:dyDescent="0.2">
      <c r="A153" s="135" t="str">
        <f>IF('Element relatif aux mesures (P)'!A153&lt;&gt;"",'Element relatif aux mesures (P)'!A153,"")</f>
        <v/>
      </c>
      <c r="B153" s="136" t="str">
        <f>IF('Element relatif aux mesures (P)'!B153&lt;&gt;"",'Element relatif aux mesures (P)'!B153,"")</f>
        <v/>
      </c>
      <c r="C153" s="137" t="str">
        <f>IF('Element relatif aux mesures (P)'!C153&lt;&gt;"",'Element relatif aux mesures (P)'!C153,"")</f>
        <v/>
      </c>
      <c r="D153" s="138" t="str">
        <f>IF('Element relatif aux mesures (P)'!D153&lt;&gt;"",'Element relatif aux mesures (P)'!D153,"")</f>
        <v/>
      </c>
      <c r="E153" s="144" t="str">
        <f>IF(C153&lt;&gt;"",'Element relatif aux mesures (P)'!E153,"")</f>
        <v/>
      </c>
      <c r="F153" s="139" t="str">
        <f>IF(C153&lt;&gt;"",(1-'Element relatif aux mesures (P)'!N153) * 'Element relatif aux mesures (P)'!L153,"")</f>
        <v/>
      </c>
      <c r="G153" s="140" t="str">
        <f>IF(C153&lt;&gt;"",'Element relatif aux mesures (P)'!Z153,"")</f>
        <v/>
      </c>
      <c r="H153" s="137"/>
      <c r="I153" s="135"/>
      <c r="J153" s="139"/>
      <c r="K153" s="141"/>
    </row>
    <row r="154" spans="1:11" s="142" customFormat="1" x14ac:dyDescent="0.2">
      <c r="A154" s="135" t="str">
        <f>IF('Element relatif aux mesures (P)'!A154&lt;&gt;"",'Element relatif aux mesures (P)'!A154,"")</f>
        <v/>
      </c>
      <c r="B154" s="136" t="str">
        <f>IF('Element relatif aux mesures (P)'!B154&lt;&gt;"",'Element relatif aux mesures (P)'!B154,"")</f>
        <v/>
      </c>
      <c r="C154" s="137" t="str">
        <f>IF('Element relatif aux mesures (P)'!C154&lt;&gt;"",'Element relatif aux mesures (P)'!C154,"")</f>
        <v/>
      </c>
      <c r="D154" s="138" t="str">
        <f>IF('Element relatif aux mesures (P)'!D154&lt;&gt;"",'Element relatif aux mesures (P)'!D154,"")</f>
        <v/>
      </c>
      <c r="E154" s="144" t="str">
        <f>IF(C154&lt;&gt;"",'Element relatif aux mesures (P)'!E154,"")</f>
        <v/>
      </c>
      <c r="F154" s="139" t="str">
        <f>IF(C154&lt;&gt;"",(1-'Element relatif aux mesures (P)'!N154) * 'Element relatif aux mesures (P)'!L154,"")</f>
        <v/>
      </c>
      <c r="G154" s="140" t="str">
        <f>IF(C154&lt;&gt;"",'Element relatif aux mesures (P)'!Z154,"")</f>
        <v/>
      </c>
      <c r="H154" s="137"/>
      <c r="I154" s="135"/>
      <c r="J154" s="139"/>
      <c r="K154" s="141"/>
    </row>
    <row r="155" spans="1:11" s="142" customFormat="1" x14ac:dyDescent="0.2">
      <c r="A155" s="135" t="str">
        <f>IF('Element relatif aux mesures (P)'!A155&lt;&gt;"",'Element relatif aux mesures (P)'!A155,"")</f>
        <v/>
      </c>
      <c r="B155" s="136" t="str">
        <f>IF('Element relatif aux mesures (P)'!B155&lt;&gt;"",'Element relatif aux mesures (P)'!B155,"")</f>
        <v/>
      </c>
      <c r="C155" s="137" t="str">
        <f>IF('Element relatif aux mesures (P)'!C155&lt;&gt;"",'Element relatif aux mesures (P)'!C155,"")</f>
        <v/>
      </c>
      <c r="D155" s="138" t="str">
        <f>IF('Element relatif aux mesures (P)'!D155&lt;&gt;"",'Element relatif aux mesures (P)'!D155,"")</f>
        <v/>
      </c>
      <c r="E155" s="144" t="str">
        <f>IF(C155&lt;&gt;"",'Element relatif aux mesures (P)'!E155,"")</f>
        <v/>
      </c>
      <c r="F155" s="139" t="str">
        <f>IF(C155&lt;&gt;"",(1-'Element relatif aux mesures (P)'!N155) * 'Element relatif aux mesures (P)'!L155,"")</f>
        <v/>
      </c>
      <c r="G155" s="140" t="str">
        <f>IF(C155&lt;&gt;"",'Element relatif aux mesures (P)'!Z155,"")</f>
        <v/>
      </c>
      <c r="H155" s="137"/>
      <c r="I155" s="135"/>
      <c r="J155" s="139"/>
      <c r="K155" s="141"/>
    </row>
    <row r="156" spans="1:11" s="142" customFormat="1" x14ac:dyDescent="0.2">
      <c r="A156" s="135" t="str">
        <f>IF('Element relatif aux mesures (P)'!A156&lt;&gt;"",'Element relatif aux mesures (P)'!A156,"")</f>
        <v/>
      </c>
      <c r="B156" s="136" t="str">
        <f>IF('Element relatif aux mesures (P)'!B156&lt;&gt;"",'Element relatif aux mesures (P)'!B156,"")</f>
        <v/>
      </c>
      <c r="C156" s="137" t="str">
        <f>IF('Element relatif aux mesures (P)'!C156&lt;&gt;"",'Element relatif aux mesures (P)'!C156,"")</f>
        <v/>
      </c>
      <c r="D156" s="138" t="str">
        <f>IF('Element relatif aux mesures (P)'!D156&lt;&gt;"",'Element relatif aux mesures (P)'!D156,"")</f>
        <v/>
      </c>
      <c r="E156" s="144" t="str">
        <f>IF(C156&lt;&gt;"",'Element relatif aux mesures (P)'!E156,"")</f>
        <v/>
      </c>
      <c r="F156" s="139" t="str">
        <f>IF(C156&lt;&gt;"",(1-'Element relatif aux mesures (P)'!N156) * 'Element relatif aux mesures (P)'!L156,"")</f>
        <v/>
      </c>
      <c r="G156" s="140" t="str">
        <f>IF(C156&lt;&gt;"",'Element relatif aux mesures (P)'!Z156,"")</f>
        <v/>
      </c>
      <c r="H156" s="137"/>
      <c r="I156" s="135"/>
      <c r="J156" s="139"/>
      <c r="K156" s="141"/>
    </row>
    <row r="157" spans="1:11" s="142" customFormat="1" x14ac:dyDescent="0.2">
      <c r="A157" s="135" t="str">
        <f>IF('Element relatif aux mesures (P)'!A157&lt;&gt;"",'Element relatif aux mesures (P)'!A157,"")</f>
        <v/>
      </c>
      <c r="B157" s="136" t="str">
        <f>IF('Element relatif aux mesures (P)'!B157&lt;&gt;"",'Element relatif aux mesures (P)'!B157,"")</f>
        <v/>
      </c>
      <c r="C157" s="137" t="str">
        <f>IF('Element relatif aux mesures (P)'!C157&lt;&gt;"",'Element relatif aux mesures (P)'!C157,"")</f>
        <v/>
      </c>
      <c r="D157" s="138" t="str">
        <f>IF('Element relatif aux mesures (P)'!D157&lt;&gt;"",'Element relatif aux mesures (P)'!D157,"")</f>
        <v/>
      </c>
      <c r="E157" s="144" t="str">
        <f>IF(C157&lt;&gt;"",'Element relatif aux mesures (P)'!E157,"")</f>
        <v/>
      </c>
      <c r="F157" s="139" t="str">
        <f>IF(C157&lt;&gt;"",(1-'Element relatif aux mesures (P)'!N157) * 'Element relatif aux mesures (P)'!L157,"")</f>
        <v/>
      </c>
      <c r="G157" s="140" t="str">
        <f>IF(C157&lt;&gt;"",'Element relatif aux mesures (P)'!Z157,"")</f>
        <v/>
      </c>
      <c r="H157" s="137"/>
      <c r="I157" s="135"/>
      <c r="J157" s="139"/>
      <c r="K157" s="141"/>
    </row>
    <row r="158" spans="1:11" s="142" customFormat="1" x14ac:dyDescent="0.2">
      <c r="A158" s="135" t="str">
        <f>IF('Element relatif aux mesures (P)'!A158&lt;&gt;"",'Element relatif aux mesures (P)'!A158,"")</f>
        <v/>
      </c>
      <c r="B158" s="136" t="str">
        <f>IF('Element relatif aux mesures (P)'!B158&lt;&gt;"",'Element relatif aux mesures (P)'!B158,"")</f>
        <v/>
      </c>
      <c r="C158" s="137" t="str">
        <f>IF('Element relatif aux mesures (P)'!C158&lt;&gt;"",'Element relatif aux mesures (P)'!C158,"")</f>
        <v/>
      </c>
      <c r="D158" s="138" t="str">
        <f>IF('Element relatif aux mesures (P)'!D158&lt;&gt;"",'Element relatif aux mesures (P)'!D158,"")</f>
        <v/>
      </c>
      <c r="E158" s="144" t="str">
        <f>IF(C158&lt;&gt;"",'Element relatif aux mesures (P)'!E158,"")</f>
        <v/>
      </c>
      <c r="F158" s="139" t="str">
        <f>IF(C158&lt;&gt;"",(1-'Element relatif aux mesures (P)'!N158) * 'Element relatif aux mesures (P)'!L158,"")</f>
        <v/>
      </c>
      <c r="G158" s="140" t="str">
        <f>IF(C158&lt;&gt;"",'Element relatif aux mesures (P)'!Z158,"")</f>
        <v/>
      </c>
      <c r="H158" s="137"/>
      <c r="I158" s="135"/>
      <c r="J158" s="139"/>
      <c r="K158" s="141"/>
    </row>
    <row r="159" spans="1:11" s="142" customFormat="1" x14ac:dyDescent="0.2">
      <c r="A159" s="135" t="str">
        <f>IF('Element relatif aux mesures (P)'!A159&lt;&gt;"",'Element relatif aux mesures (P)'!A159,"")</f>
        <v/>
      </c>
      <c r="B159" s="136" t="str">
        <f>IF('Element relatif aux mesures (P)'!B159&lt;&gt;"",'Element relatif aux mesures (P)'!B159,"")</f>
        <v/>
      </c>
      <c r="C159" s="137" t="str">
        <f>IF('Element relatif aux mesures (P)'!C159&lt;&gt;"",'Element relatif aux mesures (P)'!C159,"")</f>
        <v/>
      </c>
      <c r="D159" s="138" t="str">
        <f>IF('Element relatif aux mesures (P)'!D159&lt;&gt;"",'Element relatif aux mesures (P)'!D159,"")</f>
        <v/>
      </c>
      <c r="E159" s="144" t="str">
        <f>IF(C159&lt;&gt;"",'Element relatif aux mesures (P)'!E159,"")</f>
        <v/>
      </c>
      <c r="F159" s="139" t="str">
        <f>IF(C159&lt;&gt;"",(1-'Element relatif aux mesures (P)'!N159) * 'Element relatif aux mesures (P)'!L159,"")</f>
        <v/>
      </c>
      <c r="G159" s="140" t="str">
        <f>IF(C159&lt;&gt;"",'Element relatif aux mesures (P)'!Z159,"")</f>
        <v/>
      </c>
      <c r="H159" s="137"/>
      <c r="I159" s="135"/>
      <c r="J159" s="139"/>
      <c r="K159" s="141"/>
    </row>
    <row r="160" spans="1:11" s="142" customFormat="1" x14ac:dyDescent="0.2">
      <c r="A160" s="135" t="str">
        <f>IF('Element relatif aux mesures (P)'!A160&lt;&gt;"",'Element relatif aux mesures (P)'!A160,"")</f>
        <v/>
      </c>
      <c r="B160" s="136" t="str">
        <f>IF('Element relatif aux mesures (P)'!B160&lt;&gt;"",'Element relatif aux mesures (P)'!B160,"")</f>
        <v/>
      </c>
      <c r="C160" s="137" t="str">
        <f>IF('Element relatif aux mesures (P)'!C160&lt;&gt;"",'Element relatif aux mesures (P)'!C160,"")</f>
        <v/>
      </c>
      <c r="D160" s="138" t="str">
        <f>IF('Element relatif aux mesures (P)'!D160&lt;&gt;"",'Element relatif aux mesures (P)'!D160,"")</f>
        <v/>
      </c>
      <c r="E160" s="144" t="str">
        <f>IF(C160&lt;&gt;"",'Element relatif aux mesures (P)'!E160,"")</f>
        <v/>
      </c>
      <c r="F160" s="139" t="str">
        <f>IF(C160&lt;&gt;"",(1-'Element relatif aux mesures (P)'!N160) * 'Element relatif aux mesures (P)'!L160,"")</f>
        <v/>
      </c>
      <c r="G160" s="140" t="str">
        <f>IF(C160&lt;&gt;"",'Element relatif aux mesures (P)'!Z160,"")</f>
        <v/>
      </c>
      <c r="H160" s="137"/>
      <c r="I160" s="135"/>
      <c r="J160" s="139"/>
      <c r="K160" s="141"/>
    </row>
    <row r="161" spans="1:11" s="142" customFormat="1" x14ac:dyDescent="0.2">
      <c r="A161" s="135" t="str">
        <f>IF('Element relatif aux mesures (P)'!A161&lt;&gt;"",'Element relatif aux mesures (P)'!A161,"")</f>
        <v/>
      </c>
      <c r="B161" s="136" t="str">
        <f>IF('Element relatif aux mesures (P)'!B161&lt;&gt;"",'Element relatif aux mesures (P)'!B161,"")</f>
        <v/>
      </c>
      <c r="C161" s="137" t="str">
        <f>IF('Element relatif aux mesures (P)'!C161&lt;&gt;"",'Element relatif aux mesures (P)'!C161,"")</f>
        <v/>
      </c>
      <c r="D161" s="138" t="str">
        <f>IF('Element relatif aux mesures (P)'!D161&lt;&gt;"",'Element relatif aux mesures (P)'!D161,"")</f>
        <v/>
      </c>
      <c r="E161" s="144" t="str">
        <f>IF(C161&lt;&gt;"",'Element relatif aux mesures (P)'!E161,"")</f>
        <v/>
      </c>
      <c r="F161" s="139" t="str">
        <f>IF(C161&lt;&gt;"",(1-'Element relatif aux mesures (P)'!N161) * 'Element relatif aux mesures (P)'!L161,"")</f>
        <v/>
      </c>
      <c r="G161" s="140" t="str">
        <f>IF(C161&lt;&gt;"",'Element relatif aux mesures (P)'!Z161,"")</f>
        <v/>
      </c>
      <c r="H161" s="137"/>
      <c r="I161" s="135"/>
      <c r="J161" s="139"/>
      <c r="K161" s="141"/>
    </row>
    <row r="162" spans="1:11" s="142" customFormat="1" x14ac:dyDescent="0.2">
      <c r="A162" s="135" t="str">
        <f>IF('Element relatif aux mesures (P)'!A162&lt;&gt;"",'Element relatif aux mesures (P)'!A162,"")</f>
        <v/>
      </c>
      <c r="B162" s="136" t="str">
        <f>IF('Element relatif aux mesures (P)'!B162&lt;&gt;"",'Element relatif aux mesures (P)'!B162,"")</f>
        <v/>
      </c>
      <c r="C162" s="137" t="str">
        <f>IF('Element relatif aux mesures (P)'!C162&lt;&gt;"",'Element relatif aux mesures (P)'!C162,"")</f>
        <v/>
      </c>
      <c r="D162" s="138" t="str">
        <f>IF('Element relatif aux mesures (P)'!D162&lt;&gt;"",'Element relatif aux mesures (P)'!D162,"")</f>
        <v/>
      </c>
      <c r="E162" s="144" t="str">
        <f>IF(C162&lt;&gt;"",'Element relatif aux mesures (P)'!E162,"")</f>
        <v/>
      </c>
      <c r="F162" s="139" t="str">
        <f>IF(C162&lt;&gt;"",(1-'Element relatif aux mesures (P)'!N162) * 'Element relatif aux mesures (P)'!L162,"")</f>
        <v/>
      </c>
      <c r="G162" s="140" t="str">
        <f>IF(C162&lt;&gt;"",'Element relatif aux mesures (P)'!Z162,"")</f>
        <v/>
      </c>
      <c r="H162" s="137"/>
      <c r="I162" s="135"/>
      <c r="J162" s="139"/>
      <c r="K162" s="141"/>
    </row>
    <row r="163" spans="1:11" s="142" customFormat="1" x14ac:dyDescent="0.2">
      <c r="A163" s="135" t="str">
        <f>IF('Element relatif aux mesures (P)'!A163&lt;&gt;"",'Element relatif aux mesures (P)'!A163,"")</f>
        <v/>
      </c>
      <c r="B163" s="136" t="str">
        <f>IF('Element relatif aux mesures (P)'!B163&lt;&gt;"",'Element relatif aux mesures (P)'!B163,"")</f>
        <v/>
      </c>
      <c r="C163" s="137" t="str">
        <f>IF('Element relatif aux mesures (P)'!C163&lt;&gt;"",'Element relatif aux mesures (P)'!C163,"")</f>
        <v/>
      </c>
      <c r="D163" s="138" t="str">
        <f>IF('Element relatif aux mesures (P)'!D163&lt;&gt;"",'Element relatif aux mesures (P)'!D163,"")</f>
        <v/>
      </c>
      <c r="E163" s="144" t="str">
        <f>IF(C163&lt;&gt;"",'Element relatif aux mesures (P)'!E163,"")</f>
        <v/>
      </c>
      <c r="F163" s="139" t="str">
        <f>IF(C163&lt;&gt;"",(1-'Element relatif aux mesures (P)'!N163) * 'Element relatif aux mesures (P)'!L163,"")</f>
        <v/>
      </c>
      <c r="G163" s="140" t="str">
        <f>IF(C163&lt;&gt;"",'Element relatif aux mesures (P)'!Z163,"")</f>
        <v/>
      </c>
      <c r="H163" s="137"/>
      <c r="I163" s="135"/>
      <c r="J163" s="139"/>
      <c r="K163" s="141"/>
    </row>
    <row r="164" spans="1:11" s="142" customFormat="1" x14ac:dyDescent="0.2">
      <c r="A164" s="135" t="str">
        <f>IF('Element relatif aux mesures (P)'!A164&lt;&gt;"",'Element relatif aux mesures (P)'!A164,"")</f>
        <v/>
      </c>
      <c r="B164" s="136" t="str">
        <f>IF('Element relatif aux mesures (P)'!B164&lt;&gt;"",'Element relatif aux mesures (P)'!B164,"")</f>
        <v/>
      </c>
      <c r="C164" s="137" t="str">
        <f>IF('Element relatif aux mesures (P)'!C164&lt;&gt;"",'Element relatif aux mesures (P)'!C164,"")</f>
        <v/>
      </c>
      <c r="D164" s="138" t="str">
        <f>IF('Element relatif aux mesures (P)'!D164&lt;&gt;"",'Element relatif aux mesures (P)'!D164,"")</f>
        <v/>
      </c>
      <c r="E164" s="144" t="str">
        <f>IF(C164&lt;&gt;"",'Element relatif aux mesures (P)'!E164,"")</f>
        <v/>
      </c>
      <c r="F164" s="139" t="str">
        <f>IF(C164&lt;&gt;"",(1-'Element relatif aux mesures (P)'!N164) * 'Element relatif aux mesures (P)'!L164,"")</f>
        <v/>
      </c>
      <c r="G164" s="140" t="str">
        <f>IF(C164&lt;&gt;"",'Element relatif aux mesures (P)'!Z164,"")</f>
        <v/>
      </c>
      <c r="H164" s="137"/>
      <c r="I164" s="135"/>
      <c r="J164" s="139"/>
      <c r="K164" s="141"/>
    </row>
    <row r="165" spans="1:11" s="142" customFormat="1" x14ac:dyDescent="0.2">
      <c r="A165" s="135" t="str">
        <f>IF('Element relatif aux mesures (P)'!A165&lt;&gt;"",'Element relatif aux mesures (P)'!A165,"")</f>
        <v/>
      </c>
      <c r="B165" s="136" t="str">
        <f>IF('Element relatif aux mesures (P)'!B165&lt;&gt;"",'Element relatif aux mesures (P)'!B165,"")</f>
        <v/>
      </c>
      <c r="C165" s="137" t="str">
        <f>IF('Element relatif aux mesures (P)'!C165&lt;&gt;"",'Element relatif aux mesures (P)'!C165,"")</f>
        <v/>
      </c>
      <c r="D165" s="138" t="str">
        <f>IF('Element relatif aux mesures (P)'!D165&lt;&gt;"",'Element relatif aux mesures (P)'!D165,"")</f>
        <v/>
      </c>
      <c r="E165" s="144" t="str">
        <f>IF(C165&lt;&gt;"",'Element relatif aux mesures (P)'!E165,"")</f>
        <v/>
      </c>
      <c r="F165" s="139" t="str">
        <f>IF(C165&lt;&gt;"",(1-'Element relatif aux mesures (P)'!N165) * 'Element relatif aux mesures (P)'!L165,"")</f>
        <v/>
      </c>
      <c r="G165" s="140" t="str">
        <f>IF(C165&lt;&gt;"",'Element relatif aux mesures (P)'!Z165,"")</f>
        <v/>
      </c>
      <c r="H165" s="137"/>
      <c r="I165" s="135"/>
      <c r="J165" s="139"/>
      <c r="K165" s="141"/>
    </row>
    <row r="166" spans="1:11" s="142" customFormat="1" x14ac:dyDescent="0.2">
      <c r="A166" s="135" t="str">
        <f>IF('Element relatif aux mesures (P)'!A166&lt;&gt;"",'Element relatif aux mesures (P)'!A166,"")</f>
        <v/>
      </c>
      <c r="B166" s="136" t="str">
        <f>IF('Element relatif aux mesures (P)'!B166&lt;&gt;"",'Element relatif aux mesures (P)'!B166,"")</f>
        <v/>
      </c>
      <c r="C166" s="137" t="str">
        <f>IF('Element relatif aux mesures (P)'!C166&lt;&gt;"",'Element relatif aux mesures (P)'!C166,"")</f>
        <v/>
      </c>
      <c r="D166" s="138" t="str">
        <f>IF('Element relatif aux mesures (P)'!D166&lt;&gt;"",'Element relatif aux mesures (P)'!D166,"")</f>
        <v/>
      </c>
      <c r="E166" s="144" t="str">
        <f>IF(C166&lt;&gt;"",'Element relatif aux mesures (P)'!E166,"")</f>
        <v/>
      </c>
      <c r="F166" s="139" t="str">
        <f>IF(C166&lt;&gt;"",(1-'Element relatif aux mesures (P)'!N166) * 'Element relatif aux mesures (P)'!L166,"")</f>
        <v/>
      </c>
      <c r="G166" s="140" t="str">
        <f>IF(C166&lt;&gt;"",'Element relatif aux mesures (P)'!Z166,"")</f>
        <v/>
      </c>
      <c r="H166" s="137"/>
      <c r="I166" s="135"/>
      <c r="J166" s="139"/>
      <c r="K166" s="141"/>
    </row>
    <row r="167" spans="1:11" s="142" customFormat="1" x14ac:dyDescent="0.2">
      <c r="A167" s="135" t="str">
        <f>IF('Element relatif aux mesures (P)'!A167&lt;&gt;"",'Element relatif aux mesures (P)'!A167,"")</f>
        <v/>
      </c>
      <c r="B167" s="136" t="str">
        <f>IF('Element relatif aux mesures (P)'!B167&lt;&gt;"",'Element relatif aux mesures (P)'!B167,"")</f>
        <v/>
      </c>
      <c r="C167" s="137" t="str">
        <f>IF('Element relatif aux mesures (P)'!C167&lt;&gt;"",'Element relatif aux mesures (P)'!C167,"")</f>
        <v/>
      </c>
      <c r="D167" s="138" t="str">
        <f>IF('Element relatif aux mesures (P)'!D167&lt;&gt;"",'Element relatif aux mesures (P)'!D167,"")</f>
        <v/>
      </c>
      <c r="E167" s="144" t="str">
        <f>IF(C167&lt;&gt;"",'Element relatif aux mesures (P)'!E167,"")</f>
        <v/>
      </c>
      <c r="F167" s="139" t="str">
        <f>IF(C167&lt;&gt;"",(1-'Element relatif aux mesures (P)'!N167) * 'Element relatif aux mesures (P)'!L167,"")</f>
        <v/>
      </c>
      <c r="G167" s="140" t="str">
        <f>IF(C167&lt;&gt;"",'Element relatif aux mesures (P)'!Z167,"")</f>
        <v/>
      </c>
      <c r="H167" s="137"/>
      <c r="I167" s="135"/>
      <c r="J167" s="139"/>
      <c r="K167" s="141"/>
    </row>
    <row r="168" spans="1:11" s="142" customFormat="1" x14ac:dyDescent="0.2">
      <c r="A168" s="135" t="str">
        <f>IF('Element relatif aux mesures (P)'!A168&lt;&gt;"",'Element relatif aux mesures (P)'!A168,"")</f>
        <v/>
      </c>
      <c r="B168" s="136" t="str">
        <f>IF('Element relatif aux mesures (P)'!B168&lt;&gt;"",'Element relatif aux mesures (P)'!B168,"")</f>
        <v/>
      </c>
      <c r="C168" s="137" t="str">
        <f>IF('Element relatif aux mesures (P)'!C168&lt;&gt;"",'Element relatif aux mesures (P)'!C168,"")</f>
        <v/>
      </c>
      <c r="D168" s="138" t="str">
        <f>IF('Element relatif aux mesures (P)'!D168&lt;&gt;"",'Element relatif aux mesures (P)'!D168,"")</f>
        <v/>
      </c>
      <c r="E168" s="144" t="str">
        <f>IF(C168&lt;&gt;"",'Element relatif aux mesures (P)'!E168,"")</f>
        <v/>
      </c>
      <c r="F168" s="139" t="str">
        <f>IF(C168&lt;&gt;"",(1-'Element relatif aux mesures (P)'!N168) * 'Element relatif aux mesures (P)'!L168,"")</f>
        <v/>
      </c>
      <c r="G168" s="140" t="str">
        <f>IF(C168&lt;&gt;"",'Element relatif aux mesures (P)'!Z168,"")</f>
        <v/>
      </c>
      <c r="H168" s="137"/>
      <c r="I168" s="135"/>
      <c r="J168" s="139"/>
      <c r="K168" s="141"/>
    </row>
    <row r="169" spans="1:11" s="142" customFormat="1" x14ac:dyDescent="0.2">
      <c r="A169" s="135" t="str">
        <f>IF('Element relatif aux mesures (P)'!A169&lt;&gt;"",'Element relatif aux mesures (P)'!A169,"")</f>
        <v/>
      </c>
      <c r="B169" s="136" t="str">
        <f>IF('Element relatif aux mesures (P)'!B169&lt;&gt;"",'Element relatif aux mesures (P)'!B169,"")</f>
        <v/>
      </c>
      <c r="C169" s="137" t="str">
        <f>IF('Element relatif aux mesures (P)'!C169&lt;&gt;"",'Element relatif aux mesures (P)'!C169,"")</f>
        <v/>
      </c>
      <c r="D169" s="138" t="str">
        <f>IF('Element relatif aux mesures (P)'!D169&lt;&gt;"",'Element relatif aux mesures (P)'!D169,"")</f>
        <v/>
      </c>
      <c r="E169" s="144" t="str">
        <f>IF(C169&lt;&gt;"",'Element relatif aux mesures (P)'!E169,"")</f>
        <v/>
      </c>
      <c r="F169" s="139" t="str">
        <f>IF(C169&lt;&gt;"",(1-'Element relatif aux mesures (P)'!N169) * 'Element relatif aux mesures (P)'!L169,"")</f>
        <v/>
      </c>
      <c r="G169" s="140" t="str">
        <f>IF(C169&lt;&gt;"",'Element relatif aux mesures (P)'!Z169,"")</f>
        <v/>
      </c>
      <c r="H169" s="137"/>
      <c r="I169" s="135"/>
      <c r="J169" s="139"/>
      <c r="K169" s="141"/>
    </row>
    <row r="170" spans="1:11" s="142" customFormat="1" x14ac:dyDescent="0.2">
      <c r="A170" s="135" t="str">
        <f>IF('Element relatif aux mesures (P)'!A170&lt;&gt;"",'Element relatif aux mesures (P)'!A170,"")</f>
        <v/>
      </c>
      <c r="B170" s="136" t="str">
        <f>IF('Element relatif aux mesures (P)'!B170&lt;&gt;"",'Element relatif aux mesures (P)'!B170,"")</f>
        <v/>
      </c>
      <c r="C170" s="137" t="str">
        <f>IF('Element relatif aux mesures (P)'!C170&lt;&gt;"",'Element relatif aux mesures (P)'!C170,"")</f>
        <v/>
      </c>
      <c r="D170" s="138" t="str">
        <f>IF('Element relatif aux mesures (P)'!D170&lt;&gt;"",'Element relatif aux mesures (P)'!D170,"")</f>
        <v/>
      </c>
      <c r="E170" s="144" t="str">
        <f>IF(C170&lt;&gt;"",'Element relatif aux mesures (P)'!E170,"")</f>
        <v/>
      </c>
      <c r="F170" s="139" t="str">
        <f>IF(C170&lt;&gt;"",(1-'Element relatif aux mesures (P)'!N170) * 'Element relatif aux mesures (P)'!L170,"")</f>
        <v/>
      </c>
      <c r="G170" s="140" t="str">
        <f>IF(C170&lt;&gt;"",'Element relatif aux mesures (P)'!Z170,"")</f>
        <v/>
      </c>
      <c r="H170" s="137"/>
      <c r="I170" s="135"/>
      <c r="J170" s="139"/>
      <c r="K170" s="141"/>
    </row>
    <row r="171" spans="1:11" s="142" customFormat="1" x14ac:dyDescent="0.2">
      <c r="A171" s="135" t="str">
        <f>IF('Element relatif aux mesures (P)'!A171&lt;&gt;"",'Element relatif aux mesures (P)'!A171,"")</f>
        <v/>
      </c>
      <c r="B171" s="136" t="str">
        <f>IF('Element relatif aux mesures (P)'!B171&lt;&gt;"",'Element relatif aux mesures (P)'!B171,"")</f>
        <v/>
      </c>
      <c r="C171" s="137" t="str">
        <f>IF('Element relatif aux mesures (P)'!C171&lt;&gt;"",'Element relatif aux mesures (P)'!C171,"")</f>
        <v/>
      </c>
      <c r="D171" s="138" t="str">
        <f>IF('Element relatif aux mesures (P)'!D171&lt;&gt;"",'Element relatif aux mesures (P)'!D171,"")</f>
        <v/>
      </c>
      <c r="E171" s="144" t="str">
        <f>IF(C171&lt;&gt;"",'Element relatif aux mesures (P)'!E171,"")</f>
        <v/>
      </c>
      <c r="F171" s="139" t="str">
        <f>IF(C171&lt;&gt;"",(1-'Element relatif aux mesures (P)'!N171) * 'Element relatif aux mesures (P)'!L171,"")</f>
        <v/>
      </c>
      <c r="G171" s="140" t="str">
        <f>IF(C171&lt;&gt;"",'Element relatif aux mesures (P)'!Z171,"")</f>
        <v/>
      </c>
      <c r="H171" s="137"/>
      <c r="I171" s="135"/>
      <c r="J171" s="139"/>
      <c r="K171" s="141"/>
    </row>
    <row r="172" spans="1:11" s="142" customFormat="1" x14ac:dyDescent="0.2">
      <c r="A172" s="135" t="str">
        <f>IF('Element relatif aux mesures (P)'!A172&lt;&gt;"",'Element relatif aux mesures (P)'!A172,"")</f>
        <v/>
      </c>
      <c r="B172" s="136" t="str">
        <f>IF('Element relatif aux mesures (P)'!B172&lt;&gt;"",'Element relatif aux mesures (P)'!B172,"")</f>
        <v/>
      </c>
      <c r="C172" s="137" t="str">
        <f>IF('Element relatif aux mesures (P)'!C172&lt;&gt;"",'Element relatif aux mesures (P)'!C172,"")</f>
        <v/>
      </c>
      <c r="D172" s="138" t="str">
        <f>IF('Element relatif aux mesures (P)'!D172&lt;&gt;"",'Element relatif aux mesures (P)'!D172,"")</f>
        <v/>
      </c>
      <c r="E172" s="144" t="str">
        <f>IF(C172&lt;&gt;"",'Element relatif aux mesures (P)'!E172,"")</f>
        <v/>
      </c>
      <c r="F172" s="139" t="str">
        <f>IF(C172&lt;&gt;"",(1-'Element relatif aux mesures (P)'!N172) * 'Element relatif aux mesures (P)'!L172,"")</f>
        <v/>
      </c>
      <c r="G172" s="140" t="str">
        <f>IF(C172&lt;&gt;"",'Element relatif aux mesures (P)'!Z172,"")</f>
        <v/>
      </c>
      <c r="H172" s="137"/>
      <c r="I172" s="135"/>
      <c r="J172" s="139"/>
      <c r="K172" s="141"/>
    </row>
    <row r="173" spans="1:11" s="142" customFormat="1" x14ac:dyDescent="0.2">
      <c r="A173" s="135" t="str">
        <f>IF('Element relatif aux mesures (P)'!A173&lt;&gt;"",'Element relatif aux mesures (P)'!A173,"")</f>
        <v/>
      </c>
      <c r="B173" s="136" t="str">
        <f>IF('Element relatif aux mesures (P)'!B173&lt;&gt;"",'Element relatif aux mesures (P)'!B173,"")</f>
        <v/>
      </c>
      <c r="C173" s="137" t="str">
        <f>IF('Element relatif aux mesures (P)'!C173&lt;&gt;"",'Element relatif aux mesures (P)'!C173,"")</f>
        <v/>
      </c>
      <c r="D173" s="138" t="str">
        <f>IF('Element relatif aux mesures (P)'!D173&lt;&gt;"",'Element relatif aux mesures (P)'!D173,"")</f>
        <v/>
      </c>
      <c r="E173" s="144" t="str">
        <f>IF(C173&lt;&gt;"",'Element relatif aux mesures (P)'!E173,"")</f>
        <v/>
      </c>
      <c r="F173" s="139" t="str">
        <f>IF(C173&lt;&gt;"",(1-'Element relatif aux mesures (P)'!N173) * 'Element relatif aux mesures (P)'!L173,"")</f>
        <v/>
      </c>
      <c r="G173" s="140" t="str">
        <f>IF(C173&lt;&gt;"",'Element relatif aux mesures (P)'!Z173,"")</f>
        <v/>
      </c>
      <c r="H173" s="137"/>
      <c r="I173" s="135"/>
      <c r="J173" s="139"/>
      <c r="K173" s="141"/>
    </row>
    <row r="174" spans="1:11" s="142" customFormat="1" x14ac:dyDescent="0.2">
      <c r="A174" s="135" t="str">
        <f>IF('Element relatif aux mesures (P)'!A174&lt;&gt;"",'Element relatif aux mesures (P)'!A174,"")</f>
        <v/>
      </c>
      <c r="B174" s="136" t="str">
        <f>IF('Element relatif aux mesures (P)'!B174&lt;&gt;"",'Element relatif aux mesures (P)'!B174,"")</f>
        <v/>
      </c>
      <c r="C174" s="137" t="str">
        <f>IF('Element relatif aux mesures (P)'!C174&lt;&gt;"",'Element relatif aux mesures (P)'!C174,"")</f>
        <v/>
      </c>
      <c r="D174" s="138" t="str">
        <f>IF('Element relatif aux mesures (P)'!D174&lt;&gt;"",'Element relatif aux mesures (P)'!D174,"")</f>
        <v/>
      </c>
      <c r="E174" s="144" t="str">
        <f>IF(C174&lt;&gt;"",'Element relatif aux mesures (P)'!E174,"")</f>
        <v/>
      </c>
      <c r="F174" s="139" t="str">
        <f>IF(C174&lt;&gt;"",(1-'Element relatif aux mesures (P)'!N174) * 'Element relatif aux mesures (P)'!L174,"")</f>
        <v/>
      </c>
      <c r="G174" s="140" t="str">
        <f>IF(C174&lt;&gt;"",'Element relatif aux mesures (P)'!Z174,"")</f>
        <v/>
      </c>
      <c r="H174" s="137"/>
      <c r="I174" s="135"/>
      <c r="J174" s="139"/>
      <c r="K174" s="141"/>
    </row>
    <row r="175" spans="1:11" s="142" customFormat="1" x14ac:dyDescent="0.2">
      <c r="A175" s="135" t="str">
        <f>IF('Element relatif aux mesures (P)'!A175&lt;&gt;"",'Element relatif aux mesures (P)'!A175,"")</f>
        <v/>
      </c>
      <c r="B175" s="136" t="str">
        <f>IF('Element relatif aux mesures (P)'!B175&lt;&gt;"",'Element relatif aux mesures (P)'!B175,"")</f>
        <v/>
      </c>
      <c r="C175" s="137" t="str">
        <f>IF('Element relatif aux mesures (P)'!C175&lt;&gt;"",'Element relatif aux mesures (P)'!C175,"")</f>
        <v/>
      </c>
      <c r="D175" s="138" t="str">
        <f>IF('Element relatif aux mesures (P)'!D175&lt;&gt;"",'Element relatif aux mesures (P)'!D175,"")</f>
        <v/>
      </c>
      <c r="E175" s="144" t="str">
        <f>IF(C175&lt;&gt;"",'Element relatif aux mesures (P)'!E175,"")</f>
        <v/>
      </c>
      <c r="F175" s="139" t="str">
        <f>IF(C175&lt;&gt;"",(1-'Element relatif aux mesures (P)'!N175) * 'Element relatif aux mesures (P)'!L175,"")</f>
        <v/>
      </c>
      <c r="G175" s="140" t="str">
        <f>IF(C175&lt;&gt;"",'Element relatif aux mesures (P)'!Z175,"")</f>
        <v/>
      </c>
      <c r="H175" s="137"/>
      <c r="I175" s="135"/>
      <c r="J175" s="139"/>
      <c r="K175" s="141"/>
    </row>
    <row r="176" spans="1:11" s="142" customFormat="1" x14ac:dyDescent="0.2">
      <c r="A176" s="135" t="str">
        <f>IF('Element relatif aux mesures (P)'!A176&lt;&gt;"",'Element relatif aux mesures (P)'!A176,"")</f>
        <v/>
      </c>
      <c r="B176" s="136" t="str">
        <f>IF('Element relatif aux mesures (P)'!B176&lt;&gt;"",'Element relatif aux mesures (P)'!B176,"")</f>
        <v/>
      </c>
      <c r="C176" s="137" t="str">
        <f>IF('Element relatif aux mesures (P)'!C176&lt;&gt;"",'Element relatif aux mesures (P)'!C176,"")</f>
        <v/>
      </c>
      <c r="D176" s="138" t="str">
        <f>IF('Element relatif aux mesures (P)'!D176&lt;&gt;"",'Element relatif aux mesures (P)'!D176,"")</f>
        <v/>
      </c>
      <c r="E176" s="144" t="str">
        <f>IF(C176&lt;&gt;"",'Element relatif aux mesures (P)'!E176,"")</f>
        <v/>
      </c>
      <c r="F176" s="139" t="str">
        <f>IF(C176&lt;&gt;"",(1-'Element relatif aux mesures (P)'!N176) * 'Element relatif aux mesures (P)'!L176,"")</f>
        <v/>
      </c>
      <c r="G176" s="140" t="str">
        <f>IF(C176&lt;&gt;"",'Element relatif aux mesures (P)'!Z176,"")</f>
        <v/>
      </c>
      <c r="H176" s="137"/>
      <c r="I176" s="135"/>
      <c r="J176" s="139"/>
      <c r="K176" s="141"/>
    </row>
    <row r="177" spans="1:11" s="142" customFormat="1" x14ac:dyDescent="0.2">
      <c r="A177" s="135" t="str">
        <f>IF('Element relatif aux mesures (P)'!A177&lt;&gt;"",'Element relatif aux mesures (P)'!A177,"")</f>
        <v/>
      </c>
      <c r="B177" s="136" t="str">
        <f>IF('Element relatif aux mesures (P)'!B177&lt;&gt;"",'Element relatif aux mesures (P)'!B177,"")</f>
        <v/>
      </c>
      <c r="C177" s="137" t="str">
        <f>IF('Element relatif aux mesures (P)'!C177&lt;&gt;"",'Element relatif aux mesures (P)'!C177,"")</f>
        <v/>
      </c>
      <c r="D177" s="138" t="str">
        <f>IF('Element relatif aux mesures (P)'!D177&lt;&gt;"",'Element relatif aux mesures (P)'!D177,"")</f>
        <v/>
      </c>
      <c r="E177" s="144" t="str">
        <f>IF(C177&lt;&gt;"",'Element relatif aux mesures (P)'!E177,"")</f>
        <v/>
      </c>
      <c r="F177" s="139" t="str">
        <f>IF(C177&lt;&gt;"",(1-'Element relatif aux mesures (P)'!N177) * 'Element relatif aux mesures (P)'!L177,"")</f>
        <v/>
      </c>
      <c r="G177" s="140" t="str">
        <f>IF(C177&lt;&gt;"",'Element relatif aux mesures (P)'!Z177,"")</f>
        <v/>
      </c>
      <c r="H177" s="137"/>
      <c r="I177" s="135"/>
      <c r="J177" s="139"/>
      <c r="K177" s="141"/>
    </row>
    <row r="178" spans="1:11" s="142" customFormat="1" x14ac:dyDescent="0.2">
      <c r="A178" s="135" t="str">
        <f>IF('Element relatif aux mesures (P)'!A178&lt;&gt;"",'Element relatif aux mesures (P)'!A178,"")</f>
        <v/>
      </c>
      <c r="B178" s="136" t="str">
        <f>IF('Element relatif aux mesures (P)'!B178&lt;&gt;"",'Element relatif aux mesures (P)'!B178,"")</f>
        <v/>
      </c>
      <c r="C178" s="137" t="str">
        <f>IF('Element relatif aux mesures (P)'!C178&lt;&gt;"",'Element relatif aux mesures (P)'!C178,"")</f>
        <v/>
      </c>
      <c r="D178" s="138" t="str">
        <f>IF('Element relatif aux mesures (P)'!D178&lt;&gt;"",'Element relatif aux mesures (P)'!D178,"")</f>
        <v/>
      </c>
      <c r="E178" s="144" t="str">
        <f>IF(C178&lt;&gt;"",'Element relatif aux mesures (P)'!E178,"")</f>
        <v/>
      </c>
      <c r="F178" s="139" t="str">
        <f>IF(C178&lt;&gt;"",(1-'Element relatif aux mesures (P)'!N178) * 'Element relatif aux mesures (P)'!L178,"")</f>
        <v/>
      </c>
      <c r="G178" s="140" t="str">
        <f>IF(C178&lt;&gt;"",'Element relatif aux mesures (P)'!Z178,"")</f>
        <v/>
      </c>
      <c r="H178" s="137"/>
      <c r="I178" s="135"/>
      <c r="J178" s="139"/>
      <c r="K178" s="141"/>
    </row>
    <row r="179" spans="1:11" s="142" customFormat="1" x14ac:dyDescent="0.2">
      <c r="A179" s="135" t="str">
        <f>IF('Element relatif aux mesures (P)'!A179&lt;&gt;"",'Element relatif aux mesures (P)'!A179,"")</f>
        <v/>
      </c>
      <c r="B179" s="136" t="str">
        <f>IF('Element relatif aux mesures (P)'!B179&lt;&gt;"",'Element relatif aux mesures (P)'!B179,"")</f>
        <v/>
      </c>
      <c r="C179" s="137" t="str">
        <f>IF('Element relatif aux mesures (P)'!C179&lt;&gt;"",'Element relatif aux mesures (P)'!C179,"")</f>
        <v/>
      </c>
      <c r="D179" s="138" t="str">
        <f>IF('Element relatif aux mesures (P)'!D179&lt;&gt;"",'Element relatif aux mesures (P)'!D179,"")</f>
        <v/>
      </c>
      <c r="E179" s="144" t="str">
        <f>IF(C179&lt;&gt;"",'Element relatif aux mesures (P)'!E179,"")</f>
        <v/>
      </c>
      <c r="F179" s="139" t="str">
        <f>IF(C179&lt;&gt;"",(1-'Element relatif aux mesures (P)'!N179) * 'Element relatif aux mesures (P)'!L179,"")</f>
        <v/>
      </c>
      <c r="G179" s="140" t="str">
        <f>IF(C179&lt;&gt;"",'Element relatif aux mesures (P)'!Z179,"")</f>
        <v/>
      </c>
      <c r="H179" s="137"/>
      <c r="I179" s="135"/>
      <c r="J179" s="139"/>
      <c r="K179" s="141"/>
    </row>
    <row r="180" spans="1:11" s="142" customFormat="1" x14ac:dyDescent="0.2">
      <c r="A180" s="135" t="str">
        <f>IF('Element relatif aux mesures (P)'!A180&lt;&gt;"",'Element relatif aux mesures (P)'!A180,"")</f>
        <v/>
      </c>
      <c r="B180" s="136" t="str">
        <f>IF('Element relatif aux mesures (P)'!B180&lt;&gt;"",'Element relatif aux mesures (P)'!B180,"")</f>
        <v/>
      </c>
      <c r="C180" s="137" t="str">
        <f>IF('Element relatif aux mesures (P)'!C180&lt;&gt;"",'Element relatif aux mesures (P)'!C180,"")</f>
        <v/>
      </c>
      <c r="D180" s="138" t="str">
        <f>IF('Element relatif aux mesures (P)'!D180&lt;&gt;"",'Element relatif aux mesures (P)'!D180,"")</f>
        <v/>
      </c>
      <c r="E180" s="144" t="str">
        <f>IF(C180&lt;&gt;"",'Element relatif aux mesures (P)'!E180,"")</f>
        <v/>
      </c>
      <c r="F180" s="139" t="str">
        <f>IF(C180&lt;&gt;"",(1-'Element relatif aux mesures (P)'!N180) * 'Element relatif aux mesures (P)'!L180,"")</f>
        <v/>
      </c>
      <c r="G180" s="140" t="str">
        <f>IF(C180&lt;&gt;"",'Element relatif aux mesures (P)'!Z180,"")</f>
        <v/>
      </c>
      <c r="H180" s="137"/>
      <c r="I180" s="135"/>
      <c r="J180" s="139"/>
      <c r="K180" s="141"/>
    </row>
    <row r="181" spans="1:11" s="142" customFormat="1" x14ac:dyDescent="0.2">
      <c r="A181" s="135" t="str">
        <f>IF('Element relatif aux mesures (P)'!A181&lt;&gt;"",'Element relatif aux mesures (P)'!A181,"")</f>
        <v/>
      </c>
      <c r="B181" s="136" t="str">
        <f>IF('Element relatif aux mesures (P)'!B181&lt;&gt;"",'Element relatif aux mesures (P)'!B181,"")</f>
        <v/>
      </c>
      <c r="C181" s="137" t="str">
        <f>IF('Element relatif aux mesures (P)'!C181&lt;&gt;"",'Element relatif aux mesures (P)'!C181,"")</f>
        <v/>
      </c>
      <c r="D181" s="138" t="str">
        <f>IF('Element relatif aux mesures (P)'!D181&lt;&gt;"",'Element relatif aux mesures (P)'!D181,"")</f>
        <v/>
      </c>
      <c r="E181" s="144" t="str">
        <f>IF(C181&lt;&gt;"",'Element relatif aux mesures (P)'!E181,"")</f>
        <v/>
      </c>
      <c r="F181" s="139" t="str">
        <f>IF(C181&lt;&gt;"",(1-'Element relatif aux mesures (P)'!N181) * 'Element relatif aux mesures (P)'!L181,"")</f>
        <v/>
      </c>
      <c r="G181" s="140" t="str">
        <f>IF(C181&lt;&gt;"",'Element relatif aux mesures (P)'!Z181,"")</f>
        <v/>
      </c>
      <c r="H181" s="137"/>
      <c r="I181" s="135"/>
      <c r="J181" s="139"/>
      <c r="K181" s="141"/>
    </row>
    <row r="182" spans="1:11" s="142" customFormat="1" x14ac:dyDescent="0.2">
      <c r="A182" s="135" t="str">
        <f>IF('Element relatif aux mesures (P)'!A182&lt;&gt;"",'Element relatif aux mesures (P)'!A182,"")</f>
        <v/>
      </c>
      <c r="B182" s="136" t="str">
        <f>IF('Element relatif aux mesures (P)'!B182&lt;&gt;"",'Element relatif aux mesures (P)'!B182,"")</f>
        <v/>
      </c>
      <c r="C182" s="137" t="str">
        <f>IF('Element relatif aux mesures (P)'!C182&lt;&gt;"",'Element relatif aux mesures (P)'!C182,"")</f>
        <v/>
      </c>
      <c r="D182" s="138" t="str">
        <f>IF('Element relatif aux mesures (P)'!D182&lt;&gt;"",'Element relatif aux mesures (P)'!D182,"")</f>
        <v/>
      </c>
      <c r="E182" s="144" t="str">
        <f>IF(C182&lt;&gt;"",'Element relatif aux mesures (P)'!E182,"")</f>
        <v/>
      </c>
      <c r="F182" s="139" t="str">
        <f>IF(C182&lt;&gt;"",(1-'Element relatif aux mesures (P)'!N182) * 'Element relatif aux mesures (P)'!L182,"")</f>
        <v/>
      </c>
      <c r="G182" s="140" t="str">
        <f>IF(C182&lt;&gt;"",'Element relatif aux mesures (P)'!Z182,"")</f>
        <v/>
      </c>
      <c r="H182" s="137"/>
      <c r="I182" s="135"/>
      <c r="J182" s="139"/>
      <c r="K182" s="141"/>
    </row>
    <row r="183" spans="1:11" s="142" customFormat="1" x14ac:dyDescent="0.2">
      <c r="A183" s="135" t="str">
        <f>IF('Element relatif aux mesures (P)'!A183&lt;&gt;"",'Element relatif aux mesures (P)'!A183,"")</f>
        <v/>
      </c>
      <c r="B183" s="136" t="str">
        <f>IF('Element relatif aux mesures (P)'!B183&lt;&gt;"",'Element relatif aux mesures (P)'!B183,"")</f>
        <v/>
      </c>
      <c r="C183" s="137" t="str">
        <f>IF('Element relatif aux mesures (P)'!C183&lt;&gt;"",'Element relatif aux mesures (P)'!C183,"")</f>
        <v/>
      </c>
      <c r="D183" s="138" t="str">
        <f>IF('Element relatif aux mesures (P)'!D183&lt;&gt;"",'Element relatif aux mesures (P)'!D183,"")</f>
        <v/>
      </c>
      <c r="E183" s="144" t="str">
        <f>IF(C183&lt;&gt;"",'Element relatif aux mesures (P)'!E183,"")</f>
        <v/>
      </c>
      <c r="F183" s="139" t="str">
        <f>IF(C183&lt;&gt;"",(1-'Element relatif aux mesures (P)'!N183) * 'Element relatif aux mesures (P)'!L183,"")</f>
        <v/>
      </c>
      <c r="G183" s="140" t="str">
        <f>IF(C183&lt;&gt;"",'Element relatif aux mesures (P)'!Z183,"")</f>
        <v/>
      </c>
      <c r="H183" s="137"/>
      <c r="I183" s="135"/>
      <c r="J183" s="139"/>
      <c r="K183" s="141"/>
    </row>
    <row r="184" spans="1:11" s="142" customFormat="1" x14ac:dyDescent="0.2">
      <c r="A184" s="135" t="str">
        <f>IF('Element relatif aux mesures (P)'!A184&lt;&gt;"",'Element relatif aux mesures (P)'!A184,"")</f>
        <v/>
      </c>
      <c r="B184" s="136" t="str">
        <f>IF('Element relatif aux mesures (P)'!B184&lt;&gt;"",'Element relatif aux mesures (P)'!B184,"")</f>
        <v/>
      </c>
      <c r="C184" s="137" t="str">
        <f>IF('Element relatif aux mesures (P)'!C184&lt;&gt;"",'Element relatif aux mesures (P)'!C184,"")</f>
        <v/>
      </c>
      <c r="D184" s="138" t="str">
        <f>IF('Element relatif aux mesures (P)'!D184&lt;&gt;"",'Element relatif aux mesures (P)'!D184,"")</f>
        <v/>
      </c>
      <c r="E184" s="144" t="str">
        <f>IF(C184&lt;&gt;"",'Element relatif aux mesures (P)'!E184,"")</f>
        <v/>
      </c>
      <c r="F184" s="139" t="str">
        <f>IF(C184&lt;&gt;"",(1-'Element relatif aux mesures (P)'!N184) * 'Element relatif aux mesures (P)'!L184,"")</f>
        <v/>
      </c>
      <c r="G184" s="140" t="str">
        <f>IF(C184&lt;&gt;"",'Element relatif aux mesures (P)'!Z184,"")</f>
        <v/>
      </c>
      <c r="H184" s="137"/>
      <c r="I184" s="135"/>
      <c r="J184" s="139"/>
      <c r="K184" s="141"/>
    </row>
    <row r="185" spans="1:11" s="142" customFormat="1" x14ac:dyDescent="0.2">
      <c r="A185" s="135" t="str">
        <f>IF('Element relatif aux mesures (P)'!A185&lt;&gt;"",'Element relatif aux mesures (P)'!A185,"")</f>
        <v/>
      </c>
      <c r="B185" s="136" t="str">
        <f>IF('Element relatif aux mesures (P)'!B185&lt;&gt;"",'Element relatif aux mesures (P)'!B185,"")</f>
        <v/>
      </c>
      <c r="C185" s="137" t="str">
        <f>IF('Element relatif aux mesures (P)'!C185&lt;&gt;"",'Element relatif aux mesures (P)'!C185,"")</f>
        <v/>
      </c>
      <c r="D185" s="138" t="str">
        <f>IF('Element relatif aux mesures (P)'!D185&lt;&gt;"",'Element relatif aux mesures (P)'!D185,"")</f>
        <v/>
      </c>
      <c r="E185" s="144" t="str">
        <f>IF(C185&lt;&gt;"",'Element relatif aux mesures (P)'!E185,"")</f>
        <v/>
      </c>
      <c r="F185" s="139" t="str">
        <f>IF(C185&lt;&gt;"",(1-'Element relatif aux mesures (P)'!N185) * 'Element relatif aux mesures (P)'!L185,"")</f>
        <v/>
      </c>
      <c r="G185" s="140" t="str">
        <f>IF(C185&lt;&gt;"",'Element relatif aux mesures (P)'!Z185,"")</f>
        <v/>
      </c>
      <c r="H185" s="137"/>
      <c r="I185" s="135"/>
      <c r="J185" s="139"/>
      <c r="K185" s="141"/>
    </row>
    <row r="186" spans="1:11" s="142" customFormat="1" x14ac:dyDescent="0.2">
      <c r="A186" s="135" t="str">
        <f>IF('Element relatif aux mesures (P)'!A186&lt;&gt;"",'Element relatif aux mesures (P)'!A186,"")</f>
        <v/>
      </c>
      <c r="B186" s="136" t="str">
        <f>IF('Element relatif aux mesures (P)'!B186&lt;&gt;"",'Element relatif aux mesures (P)'!B186,"")</f>
        <v/>
      </c>
      <c r="C186" s="137" t="str">
        <f>IF('Element relatif aux mesures (P)'!C186&lt;&gt;"",'Element relatif aux mesures (P)'!C186,"")</f>
        <v/>
      </c>
      <c r="D186" s="138" t="str">
        <f>IF('Element relatif aux mesures (P)'!D186&lt;&gt;"",'Element relatif aux mesures (P)'!D186,"")</f>
        <v/>
      </c>
      <c r="E186" s="144" t="str">
        <f>IF(C186&lt;&gt;"",'Element relatif aux mesures (P)'!E186,"")</f>
        <v/>
      </c>
      <c r="F186" s="139" t="str">
        <f>IF(C186&lt;&gt;"",(1-'Element relatif aux mesures (P)'!N186) * 'Element relatif aux mesures (P)'!L186,"")</f>
        <v/>
      </c>
      <c r="G186" s="140" t="str">
        <f>IF(C186&lt;&gt;"",'Element relatif aux mesures (P)'!Z186,"")</f>
        <v/>
      </c>
      <c r="H186" s="137"/>
      <c r="I186" s="135"/>
      <c r="J186" s="139"/>
      <c r="K186" s="141"/>
    </row>
    <row r="187" spans="1:11" s="142" customFormat="1" x14ac:dyDescent="0.2">
      <c r="A187" s="135" t="str">
        <f>IF('Element relatif aux mesures (P)'!A187&lt;&gt;"",'Element relatif aux mesures (P)'!A187,"")</f>
        <v/>
      </c>
      <c r="B187" s="136" t="str">
        <f>IF('Element relatif aux mesures (P)'!B187&lt;&gt;"",'Element relatif aux mesures (P)'!B187,"")</f>
        <v/>
      </c>
      <c r="C187" s="137" t="str">
        <f>IF('Element relatif aux mesures (P)'!C187&lt;&gt;"",'Element relatif aux mesures (P)'!C187,"")</f>
        <v/>
      </c>
      <c r="D187" s="138" t="str">
        <f>IF('Element relatif aux mesures (P)'!D187&lt;&gt;"",'Element relatif aux mesures (P)'!D187,"")</f>
        <v/>
      </c>
      <c r="E187" s="144" t="str">
        <f>IF(C187&lt;&gt;"",'Element relatif aux mesures (P)'!E187,"")</f>
        <v/>
      </c>
      <c r="F187" s="139" t="str">
        <f>IF(C187&lt;&gt;"",(1-'Element relatif aux mesures (P)'!N187) * 'Element relatif aux mesures (P)'!L187,"")</f>
        <v/>
      </c>
      <c r="G187" s="140" t="str">
        <f>IF(C187&lt;&gt;"",'Element relatif aux mesures (P)'!Z187,"")</f>
        <v/>
      </c>
      <c r="H187" s="137"/>
      <c r="I187" s="135"/>
      <c r="J187" s="139"/>
      <c r="K187" s="141"/>
    </row>
    <row r="188" spans="1:11" s="142" customFormat="1" x14ac:dyDescent="0.2">
      <c r="A188" s="135" t="str">
        <f>IF('Element relatif aux mesures (P)'!A188&lt;&gt;"",'Element relatif aux mesures (P)'!A188,"")</f>
        <v/>
      </c>
      <c r="B188" s="136" t="str">
        <f>IF('Element relatif aux mesures (P)'!B188&lt;&gt;"",'Element relatif aux mesures (P)'!B188,"")</f>
        <v/>
      </c>
      <c r="C188" s="137" t="str">
        <f>IF('Element relatif aux mesures (P)'!C188&lt;&gt;"",'Element relatif aux mesures (P)'!C188,"")</f>
        <v/>
      </c>
      <c r="D188" s="138" t="str">
        <f>IF('Element relatif aux mesures (P)'!D188&lt;&gt;"",'Element relatif aux mesures (P)'!D188,"")</f>
        <v/>
      </c>
      <c r="E188" s="144" t="str">
        <f>IF(C188&lt;&gt;"",'Element relatif aux mesures (P)'!E188,"")</f>
        <v/>
      </c>
      <c r="F188" s="139" t="str">
        <f>IF(C188&lt;&gt;"",(1-'Element relatif aux mesures (P)'!N188) * 'Element relatif aux mesures (P)'!L188,"")</f>
        <v/>
      </c>
      <c r="G188" s="140" t="str">
        <f>IF(C188&lt;&gt;"",'Element relatif aux mesures (P)'!Z188,"")</f>
        <v/>
      </c>
      <c r="H188" s="137"/>
      <c r="I188" s="135"/>
      <c r="J188" s="139"/>
      <c r="K188" s="141"/>
    </row>
    <row r="189" spans="1:11" s="142" customFormat="1" x14ac:dyDescent="0.2">
      <c r="A189" s="135" t="str">
        <f>IF('Element relatif aux mesures (P)'!A189&lt;&gt;"",'Element relatif aux mesures (P)'!A189,"")</f>
        <v/>
      </c>
      <c r="B189" s="136" t="str">
        <f>IF('Element relatif aux mesures (P)'!B189&lt;&gt;"",'Element relatif aux mesures (P)'!B189,"")</f>
        <v/>
      </c>
      <c r="C189" s="137" t="str">
        <f>IF('Element relatif aux mesures (P)'!C189&lt;&gt;"",'Element relatif aux mesures (P)'!C189,"")</f>
        <v/>
      </c>
      <c r="D189" s="138" t="str">
        <f>IF('Element relatif aux mesures (P)'!D189&lt;&gt;"",'Element relatif aux mesures (P)'!D189,"")</f>
        <v/>
      </c>
      <c r="E189" s="144" t="str">
        <f>IF(C189&lt;&gt;"",'Element relatif aux mesures (P)'!E189,"")</f>
        <v/>
      </c>
      <c r="F189" s="139" t="str">
        <f>IF(C189&lt;&gt;"",(1-'Element relatif aux mesures (P)'!N189) * 'Element relatif aux mesures (P)'!L189,"")</f>
        <v/>
      </c>
      <c r="G189" s="140" t="str">
        <f>IF(C189&lt;&gt;"",'Element relatif aux mesures (P)'!Z189,"")</f>
        <v/>
      </c>
      <c r="H189" s="137"/>
      <c r="I189" s="135"/>
      <c r="J189" s="139"/>
      <c r="K189" s="141"/>
    </row>
    <row r="190" spans="1:11" s="142" customFormat="1" x14ac:dyDescent="0.2">
      <c r="A190" s="135" t="str">
        <f>IF('Element relatif aux mesures (P)'!A190&lt;&gt;"",'Element relatif aux mesures (P)'!A190,"")</f>
        <v/>
      </c>
      <c r="B190" s="136" t="str">
        <f>IF('Element relatif aux mesures (P)'!B190&lt;&gt;"",'Element relatif aux mesures (P)'!B190,"")</f>
        <v/>
      </c>
      <c r="C190" s="137" t="str">
        <f>IF('Element relatif aux mesures (P)'!C190&lt;&gt;"",'Element relatif aux mesures (P)'!C190,"")</f>
        <v/>
      </c>
      <c r="D190" s="138" t="str">
        <f>IF('Element relatif aux mesures (P)'!D190&lt;&gt;"",'Element relatif aux mesures (P)'!D190,"")</f>
        <v/>
      </c>
      <c r="E190" s="144" t="str">
        <f>IF(C190&lt;&gt;"",'Element relatif aux mesures (P)'!E190,"")</f>
        <v/>
      </c>
      <c r="F190" s="139" t="str">
        <f>IF(C190&lt;&gt;"",(1-'Element relatif aux mesures (P)'!N190) * 'Element relatif aux mesures (P)'!L190,"")</f>
        <v/>
      </c>
      <c r="G190" s="140" t="str">
        <f>IF(C190&lt;&gt;"",'Element relatif aux mesures (P)'!Z190,"")</f>
        <v/>
      </c>
      <c r="H190" s="137"/>
      <c r="I190" s="135"/>
      <c r="J190" s="139"/>
      <c r="K190" s="141"/>
    </row>
    <row r="191" spans="1:11" s="142" customFormat="1" x14ac:dyDescent="0.2">
      <c r="A191" s="135" t="str">
        <f>IF('Element relatif aux mesures (P)'!A191&lt;&gt;"",'Element relatif aux mesures (P)'!A191,"")</f>
        <v/>
      </c>
      <c r="B191" s="136" t="str">
        <f>IF('Element relatif aux mesures (P)'!B191&lt;&gt;"",'Element relatif aux mesures (P)'!B191,"")</f>
        <v/>
      </c>
      <c r="C191" s="137" t="str">
        <f>IF('Element relatif aux mesures (P)'!C191&lt;&gt;"",'Element relatif aux mesures (P)'!C191,"")</f>
        <v/>
      </c>
      <c r="D191" s="138" t="str">
        <f>IF('Element relatif aux mesures (P)'!D191&lt;&gt;"",'Element relatif aux mesures (P)'!D191,"")</f>
        <v/>
      </c>
      <c r="E191" s="144" t="str">
        <f>IF(C191&lt;&gt;"",'Element relatif aux mesures (P)'!E191,"")</f>
        <v/>
      </c>
      <c r="F191" s="139" t="str">
        <f>IF(C191&lt;&gt;"",(1-'Element relatif aux mesures (P)'!N191) * 'Element relatif aux mesures (P)'!L191,"")</f>
        <v/>
      </c>
      <c r="G191" s="140" t="str">
        <f>IF(C191&lt;&gt;"",'Element relatif aux mesures (P)'!Z191,"")</f>
        <v/>
      </c>
      <c r="H191" s="137"/>
      <c r="I191" s="135"/>
      <c r="J191" s="139"/>
      <c r="K191" s="141"/>
    </row>
    <row r="192" spans="1:11" s="142" customFormat="1" x14ac:dyDescent="0.2">
      <c r="A192" s="135" t="str">
        <f>IF('Element relatif aux mesures (P)'!A192&lt;&gt;"",'Element relatif aux mesures (P)'!A192,"")</f>
        <v/>
      </c>
      <c r="B192" s="136" t="str">
        <f>IF('Element relatif aux mesures (P)'!B192&lt;&gt;"",'Element relatif aux mesures (P)'!B192,"")</f>
        <v/>
      </c>
      <c r="C192" s="137" t="str">
        <f>IF('Element relatif aux mesures (P)'!C192&lt;&gt;"",'Element relatif aux mesures (P)'!C192,"")</f>
        <v/>
      </c>
      <c r="D192" s="138" t="str">
        <f>IF('Element relatif aux mesures (P)'!D192&lt;&gt;"",'Element relatif aux mesures (P)'!D192,"")</f>
        <v/>
      </c>
      <c r="E192" s="144" t="str">
        <f>IF(C192&lt;&gt;"",'Element relatif aux mesures (P)'!E192,"")</f>
        <v/>
      </c>
      <c r="F192" s="139" t="str">
        <f>IF(C192&lt;&gt;"",(1-'Element relatif aux mesures (P)'!N192) * 'Element relatif aux mesures (P)'!L192,"")</f>
        <v/>
      </c>
      <c r="G192" s="140" t="str">
        <f>IF(C192&lt;&gt;"",'Element relatif aux mesures (P)'!Z192,"")</f>
        <v/>
      </c>
      <c r="H192" s="137"/>
      <c r="I192" s="135"/>
      <c r="J192" s="139"/>
      <c r="K192" s="141"/>
    </row>
    <row r="193" spans="1:11" s="142" customFormat="1" x14ac:dyDescent="0.2">
      <c r="A193" s="135" t="str">
        <f>IF('Element relatif aux mesures (P)'!A193&lt;&gt;"",'Element relatif aux mesures (P)'!A193,"")</f>
        <v/>
      </c>
      <c r="B193" s="136" t="str">
        <f>IF('Element relatif aux mesures (P)'!B193&lt;&gt;"",'Element relatif aux mesures (P)'!B193,"")</f>
        <v/>
      </c>
      <c r="C193" s="137" t="str">
        <f>IF('Element relatif aux mesures (P)'!C193&lt;&gt;"",'Element relatif aux mesures (P)'!C193,"")</f>
        <v/>
      </c>
      <c r="D193" s="138" t="str">
        <f>IF('Element relatif aux mesures (P)'!D193&lt;&gt;"",'Element relatif aux mesures (P)'!D193,"")</f>
        <v/>
      </c>
      <c r="E193" s="144" t="str">
        <f>IF(C193&lt;&gt;"",'Element relatif aux mesures (P)'!E193,"")</f>
        <v/>
      </c>
      <c r="F193" s="139" t="str">
        <f>IF(C193&lt;&gt;"",(1-'Element relatif aux mesures (P)'!N193) * 'Element relatif aux mesures (P)'!L193,"")</f>
        <v/>
      </c>
      <c r="G193" s="140" t="str">
        <f>IF(C193&lt;&gt;"",'Element relatif aux mesures (P)'!Z193,"")</f>
        <v/>
      </c>
      <c r="H193" s="137"/>
      <c r="I193" s="135"/>
      <c r="J193" s="139"/>
      <c r="K193" s="141"/>
    </row>
    <row r="194" spans="1:11" s="142" customFormat="1" x14ac:dyDescent="0.2">
      <c r="A194" s="135" t="str">
        <f>IF('Element relatif aux mesures (P)'!A194&lt;&gt;"",'Element relatif aux mesures (P)'!A194,"")</f>
        <v/>
      </c>
      <c r="B194" s="136" t="str">
        <f>IF('Element relatif aux mesures (P)'!B194&lt;&gt;"",'Element relatif aux mesures (P)'!B194,"")</f>
        <v/>
      </c>
      <c r="C194" s="137" t="str">
        <f>IF('Element relatif aux mesures (P)'!C194&lt;&gt;"",'Element relatif aux mesures (P)'!C194,"")</f>
        <v/>
      </c>
      <c r="D194" s="138" t="str">
        <f>IF('Element relatif aux mesures (P)'!D194&lt;&gt;"",'Element relatif aux mesures (P)'!D194,"")</f>
        <v/>
      </c>
      <c r="E194" s="144" t="str">
        <f>IF(C194&lt;&gt;"",'Element relatif aux mesures (P)'!E194,"")</f>
        <v/>
      </c>
      <c r="F194" s="139" t="str">
        <f>IF(C194&lt;&gt;"",(1-'Element relatif aux mesures (P)'!N194) * 'Element relatif aux mesures (P)'!L194,"")</f>
        <v/>
      </c>
      <c r="G194" s="140" t="str">
        <f>IF(C194&lt;&gt;"",'Element relatif aux mesures (P)'!Z194,"")</f>
        <v/>
      </c>
      <c r="H194" s="137"/>
      <c r="I194" s="135"/>
      <c r="J194" s="139"/>
      <c r="K194" s="141"/>
    </row>
    <row r="195" spans="1:11" s="142" customFormat="1" x14ac:dyDescent="0.2">
      <c r="A195" s="135" t="str">
        <f>IF('Element relatif aux mesures (P)'!A195&lt;&gt;"",'Element relatif aux mesures (P)'!A195,"")</f>
        <v/>
      </c>
      <c r="B195" s="136" t="str">
        <f>IF('Element relatif aux mesures (P)'!B195&lt;&gt;"",'Element relatif aux mesures (P)'!B195,"")</f>
        <v/>
      </c>
      <c r="C195" s="137" t="str">
        <f>IF('Element relatif aux mesures (P)'!C195&lt;&gt;"",'Element relatif aux mesures (P)'!C195,"")</f>
        <v/>
      </c>
      <c r="D195" s="138" t="str">
        <f>IF('Element relatif aux mesures (P)'!D195&lt;&gt;"",'Element relatif aux mesures (P)'!D195,"")</f>
        <v/>
      </c>
      <c r="E195" s="144" t="str">
        <f>IF(C195&lt;&gt;"",'Element relatif aux mesures (P)'!E195,"")</f>
        <v/>
      </c>
      <c r="F195" s="139" t="str">
        <f>IF(C195&lt;&gt;"",(1-'Element relatif aux mesures (P)'!N195) * 'Element relatif aux mesures (P)'!L195,"")</f>
        <v/>
      </c>
      <c r="G195" s="140" t="str">
        <f>IF(C195&lt;&gt;"",'Element relatif aux mesures (P)'!Z195,"")</f>
        <v/>
      </c>
      <c r="H195" s="137"/>
      <c r="I195" s="135"/>
      <c r="J195" s="139"/>
      <c r="K195" s="141"/>
    </row>
    <row r="196" spans="1:11" s="142" customFormat="1" x14ac:dyDescent="0.2">
      <c r="A196" s="135" t="str">
        <f>IF('Element relatif aux mesures (P)'!A196&lt;&gt;"",'Element relatif aux mesures (P)'!A196,"")</f>
        <v/>
      </c>
      <c r="B196" s="136" t="str">
        <f>IF('Element relatif aux mesures (P)'!B196&lt;&gt;"",'Element relatif aux mesures (P)'!B196,"")</f>
        <v/>
      </c>
      <c r="C196" s="137" t="str">
        <f>IF('Element relatif aux mesures (P)'!C196&lt;&gt;"",'Element relatif aux mesures (P)'!C196,"")</f>
        <v/>
      </c>
      <c r="D196" s="138" t="str">
        <f>IF('Element relatif aux mesures (P)'!D196&lt;&gt;"",'Element relatif aux mesures (P)'!D196,"")</f>
        <v/>
      </c>
      <c r="E196" s="144" t="str">
        <f>IF(C196&lt;&gt;"",'Element relatif aux mesures (P)'!E196,"")</f>
        <v/>
      </c>
      <c r="F196" s="139" t="str">
        <f>IF(C196&lt;&gt;"",(1-'Element relatif aux mesures (P)'!N196) * 'Element relatif aux mesures (P)'!L196,"")</f>
        <v/>
      </c>
      <c r="G196" s="140" t="str">
        <f>IF(C196&lt;&gt;"",'Element relatif aux mesures (P)'!Z196,"")</f>
        <v/>
      </c>
      <c r="H196" s="137"/>
      <c r="I196" s="135"/>
      <c r="J196" s="139"/>
      <c r="K196" s="141"/>
    </row>
    <row r="197" spans="1:11" s="142" customFormat="1" x14ac:dyDescent="0.2">
      <c r="A197" s="135" t="str">
        <f>IF('Element relatif aux mesures (P)'!A197&lt;&gt;"",'Element relatif aux mesures (P)'!A197,"")</f>
        <v/>
      </c>
      <c r="B197" s="136" t="str">
        <f>IF('Element relatif aux mesures (P)'!B197&lt;&gt;"",'Element relatif aux mesures (P)'!B197,"")</f>
        <v/>
      </c>
      <c r="C197" s="137" t="str">
        <f>IF('Element relatif aux mesures (P)'!C197&lt;&gt;"",'Element relatif aux mesures (P)'!C197,"")</f>
        <v/>
      </c>
      <c r="D197" s="138" t="str">
        <f>IF('Element relatif aux mesures (P)'!D197&lt;&gt;"",'Element relatif aux mesures (P)'!D197,"")</f>
        <v/>
      </c>
      <c r="E197" s="144" t="str">
        <f>IF(C197&lt;&gt;"",'Element relatif aux mesures (P)'!E197,"")</f>
        <v/>
      </c>
      <c r="F197" s="139" t="str">
        <f>IF(C197&lt;&gt;"",(1-'Element relatif aux mesures (P)'!N197) * 'Element relatif aux mesures (P)'!L197,"")</f>
        <v/>
      </c>
      <c r="G197" s="140" t="str">
        <f>IF(C197&lt;&gt;"",'Element relatif aux mesures (P)'!Z197,"")</f>
        <v/>
      </c>
      <c r="H197" s="137"/>
      <c r="I197" s="135"/>
      <c r="J197" s="139"/>
      <c r="K197" s="141"/>
    </row>
    <row r="198" spans="1:11" s="142" customFormat="1" x14ac:dyDescent="0.2">
      <c r="A198" s="135" t="str">
        <f>IF('Element relatif aux mesures (P)'!A198&lt;&gt;"",'Element relatif aux mesures (P)'!A198,"")</f>
        <v/>
      </c>
      <c r="B198" s="136" t="str">
        <f>IF('Element relatif aux mesures (P)'!B198&lt;&gt;"",'Element relatif aux mesures (P)'!B198,"")</f>
        <v/>
      </c>
      <c r="C198" s="137" t="str">
        <f>IF('Element relatif aux mesures (P)'!C198&lt;&gt;"",'Element relatif aux mesures (P)'!C198,"")</f>
        <v/>
      </c>
      <c r="D198" s="138" t="str">
        <f>IF('Element relatif aux mesures (P)'!D198&lt;&gt;"",'Element relatif aux mesures (P)'!D198,"")</f>
        <v/>
      </c>
      <c r="E198" s="144" t="str">
        <f>IF(C198&lt;&gt;"",'Element relatif aux mesures (P)'!E198,"")</f>
        <v/>
      </c>
      <c r="F198" s="139" t="str">
        <f>IF(C198&lt;&gt;"",(1-'Element relatif aux mesures (P)'!N198) * 'Element relatif aux mesures (P)'!L198,"")</f>
        <v/>
      </c>
      <c r="G198" s="140" t="str">
        <f>IF(C198&lt;&gt;"",'Element relatif aux mesures (P)'!Z198,"")</f>
        <v/>
      </c>
      <c r="H198" s="137"/>
      <c r="I198" s="135"/>
      <c r="J198" s="139"/>
      <c r="K198" s="141"/>
    </row>
    <row r="199" spans="1:11" s="142" customFormat="1" x14ac:dyDescent="0.2">
      <c r="A199" s="135" t="str">
        <f>IF('Element relatif aux mesures (P)'!A199&lt;&gt;"",'Element relatif aux mesures (P)'!A199,"")</f>
        <v/>
      </c>
      <c r="B199" s="136" t="str">
        <f>IF('Element relatif aux mesures (P)'!B199&lt;&gt;"",'Element relatif aux mesures (P)'!B199,"")</f>
        <v/>
      </c>
      <c r="C199" s="137" t="str">
        <f>IF('Element relatif aux mesures (P)'!C199&lt;&gt;"",'Element relatif aux mesures (P)'!C199,"")</f>
        <v/>
      </c>
      <c r="D199" s="138" t="str">
        <f>IF('Element relatif aux mesures (P)'!D199&lt;&gt;"",'Element relatif aux mesures (P)'!D199,"")</f>
        <v/>
      </c>
      <c r="E199" s="144" t="str">
        <f>IF(C199&lt;&gt;"",'Element relatif aux mesures (P)'!E199,"")</f>
        <v/>
      </c>
      <c r="F199" s="139" t="str">
        <f>IF(C199&lt;&gt;"",(1-'Element relatif aux mesures (P)'!N199) * 'Element relatif aux mesures (P)'!L199,"")</f>
        <v/>
      </c>
      <c r="G199" s="140" t="str">
        <f>IF(C199&lt;&gt;"",'Element relatif aux mesures (P)'!Z199,"")</f>
        <v/>
      </c>
      <c r="H199" s="137"/>
      <c r="I199" s="135"/>
      <c r="J199" s="139"/>
      <c r="K199" s="141"/>
    </row>
    <row r="200" spans="1:11" s="142" customFormat="1" x14ac:dyDescent="0.2">
      <c r="A200" s="135" t="str">
        <f>IF('Element relatif aux mesures (P)'!A200&lt;&gt;"",'Element relatif aux mesures (P)'!A200,"")</f>
        <v/>
      </c>
      <c r="B200" s="136" t="str">
        <f>IF('Element relatif aux mesures (P)'!B200&lt;&gt;"",'Element relatif aux mesures (P)'!B200,"")</f>
        <v/>
      </c>
      <c r="C200" s="137" t="str">
        <f>IF('Element relatif aux mesures (P)'!C200&lt;&gt;"",'Element relatif aux mesures (P)'!C200,"")</f>
        <v/>
      </c>
      <c r="D200" s="138" t="str">
        <f>IF('Element relatif aux mesures (P)'!D200&lt;&gt;"",'Element relatif aux mesures (P)'!D200,"")</f>
        <v/>
      </c>
      <c r="E200" s="144" t="str">
        <f>IF(C200&lt;&gt;"",'Element relatif aux mesures (P)'!E200,"")</f>
        <v/>
      </c>
      <c r="F200" s="139" t="str">
        <f>IF(C200&lt;&gt;"",(1-'Element relatif aux mesures (P)'!N200) * 'Element relatif aux mesures (P)'!L200,"")</f>
        <v/>
      </c>
      <c r="G200" s="140" t="str">
        <f>IF(C200&lt;&gt;"",'Element relatif aux mesures (P)'!Z200,"")</f>
        <v/>
      </c>
      <c r="H200" s="137"/>
      <c r="I200" s="135"/>
      <c r="J200" s="139"/>
      <c r="K200" s="141"/>
    </row>
  </sheetData>
  <mergeCells count="14">
    <mergeCell ref="F7:G7"/>
    <mergeCell ref="H7:I7"/>
    <mergeCell ref="J7:K7"/>
    <mergeCell ref="J8:J9"/>
    <mergeCell ref="K8:K9"/>
    <mergeCell ref="F8:F9"/>
    <mergeCell ref="G8:G9"/>
    <mergeCell ref="H8:H9"/>
    <mergeCell ref="I8:I9"/>
    <mergeCell ref="A8:A9"/>
    <mergeCell ref="B8:B9"/>
    <mergeCell ref="E8:E9"/>
    <mergeCell ref="A7:B7"/>
    <mergeCell ref="C7:E7"/>
  </mergeCells>
  <pageMargins left="0.78740157499999996" right="0.78740157499999996" top="0.984251969" bottom="0.984251969" header="0.4921259845" footer="0.4921259845"/>
  <pageSetup paperSize="9" scale="96" orientation="landscape" r:id="rId1"/>
  <headerFooter alignWithMargins="0"/>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A1:AZ2425"/>
  <sheetViews>
    <sheetView tabSelected="1" zoomScale="95" zoomScaleNormal="85" zoomScaleSheetLayoutView="100" workbookViewId="0">
      <pane xSplit="6" ySplit="9" topLeftCell="G10" activePane="bottomRight" state="frozen"/>
      <selection activeCell="G30" sqref="G30"/>
      <selection pane="topRight" activeCell="G30" sqref="G30"/>
      <selection pane="bottomLeft" activeCell="G30" sqref="G30"/>
      <selection pane="bottomRight" activeCell="R32" sqref="R32"/>
    </sheetView>
  </sheetViews>
  <sheetFormatPr baseColWidth="10" defaultRowHeight="12" x14ac:dyDescent="0.2"/>
  <cols>
    <col min="1" max="2" width="5.28515625" style="25" bestFit="1" customWidth="1"/>
    <col min="3" max="3" width="6.28515625" style="25" bestFit="1" customWidth="1"/>
    <col min="4" max="4" width="5.28515625" style="25" customWidth="1"/>
    <col min="5" max="5" width="15.140625" style="4" customWidth="1"/>
    <col min="6" max="6" width="9.42578125" style="4" customWidth="1"/>
    <col min="7" max="7" width="8.28515625" style="4" bestFit="1" customWidth="1"/>
    <col min="8" max="8" width="5.85546875" style="4" customWidth="1"/>
    <col min="9" max="9" width="9.42578125" style="1" customWidth="1"/>
    <col min="10" max="11" width="5" style="1" customWidth="1"/>
    <col min="12" max="12" width="7" style="1" customWidth="1"/>
    <col min="13" max="13" width="12.7109375" style="1" bestFit="1" customWidth="1"/>
    <col min="14" max="14" width="9.5703125" style="1" customWidth="1"/>
    <col min="15" max="15" width="7.7109375" style="5" bestFit="1" customWidth="1"/>
    <col min="16" max="16" width="6.5703125" style="1" customWidth="1"/>
    <col min="17" max="17" width="8.7109375" style="18" customWidth="1"/>
    <col min="18" max="18" width="8.42578125" style="1" customWidth="1"/>
    <col min="19" max="19" width="5.85546875" style="1" customWidth="1"/>
    <col min="20" max="20" width="7.42578125" style="1" customWidth="1"/>
    <col min="21" max="21" width="12.5703125" style="1" customWidth="1"/>
    <col min="22" max="22" width="11.42578125" style="1"/>
    <col min="23" max="23" width="9.7109375" style="1" customWidth="1"/>
    <col min="24" max="25" width="15.5703125" style="1" bestFit="1" customWidth="1"/>
    <col min="26" max="26" width="15.85546875" style="1" customWidth="1"/>
    <col min="27" max="28" width="11.42578125" style="1"/>
    <col min="29" max="29" width="7.7109375" style="1" customWidth="1"/>
    <col min="30" max="30" width="7.42578125" style="1" customWidth="1"/>
    <col min="31" max="43" width="11.42578125" style="1"/>
    <col min="44" max="44" width="6.7109375" style="1" customWidth="1"/>
    <col min="45" max="48" width="11.42578125" style="1"/>
    <col min="49" max="49" width="6.5703125" style="1" customWidth="1"/>
    <col min="50" max="50" width="11.42578125" style="157"/>
    <col min="51" max="52" width="11.42578125" style="158"/>
    <col min="53" max="16384" width="11.42578125" style="1"/>
  </cols>
  <sheetData>
    <row r="1" spans="1:52" s="15" customFormat="1" ht="18" x14ac:dyDescent="0.25">
      <c r="A1" s="26"/>
      <c r="B1" s="24"/>
      <c r="C1" s="24"/>
      <c r="D1" s="24"/>
      <c r="E1" s="16"/>
      <c r="F1" s="22"/>
      <c r="G1" s="16"/>
      <c r="H1" s="16"/>
      <c r="I1" s="152" t="str">
        <f>IF(M1&lt;&gt;0,"ATTENTION","")</f>
        <v>ATTENTION</v>
      </c>
      <c r="M1" s="153">
        <f>COUNTIF(AZ10:AZ200,"0")</f>
        <v>1</v>
      </c>
      <c r="Q1" s="17"/>
      <c r="AX1" s="157"/>
      <c r="AY1" s="153"/>
      <c r="AZ1" s="153"/>
    </row>
    <row r="2" spans="1:52" s="15" customFormat="1" ht="18" x14ac:dyDescent="0.25">
      <c r="A2" s="26"/>
      <c r="B2" s="24"/>
      <c r="C2" s="24"/>
      <c r="D2" s="24"/>
      <c r="E2" s="16"/>
      <c r="F2" s="23"/>
      <c r="G2" s="16"/>
      <c r="H2" s="16"/>
      <c r="Q2" s="17"/>
      <c r="Y2" s="15" t="s">
        <v>319</v>
      </c>
      <c r="AX2" s="157"/>
      <c r="AY2" s="153"/>
      <c r="AZ2" s="153"/>
    </row>
    <row r="3" spans="1:52" x14ac:dyDescent="0.2">
      <c r="O3" s="1"/>
    </row>
    <row r="4" spans="1:52" x14ac:dyDescent="0.2">
      <c r="O4" s="1"/>
    </row>
    <row r="5" spans="1:52" x14ac:dyDescent="0.2">
      <c r="O5" s="1"/>
    </row>
    <row r="6" spans="1:52" x14ac:dyDescent="0.2">
      <c r="O6" s="1"/>
    </row>
    <row r="7" spans="1:52" ht="11.25" customHeight="1" x14ac:dyDescent="0.2">
      <c r="A7" s="165" t="s">
        <v>0</v>
      </c>
      <c r="B7" s="166"/>
      <c r="C7" s="171" t="s">
        <v>1</v>
      </c>
      <c r="D7" s="169"/>
      <c r="E7" s="169"/>
      <c r="F7" s="170"/>
      <c r="G7" s="167" t="s">
        <v>51</v>
      </c>
      <c r="H7" s="168"/>
      <c r="I7" s="163" t="s">
        <v>2</v>
      </c>
      <c r="J7" s="159"/>
      <c r="K7" s="159"/>
      <c r="L7" s="159"/>
      <c r="M7" s="159"/>
      <c r="N7" s="164"/>
      <c r="O7" s="73" t="s">
        <v>3</v>
      </c>
      <c r="P7" s="74"/>
      <c r="Q7" s="74"/>
      <c r="R7" s="74"/>
      <c r="S7" s="74"/>
      <c r="T7" s="74"/>
      <c r="U7" s="74"/>
      <c r="V7" s="3"/>
      <c r="W7" s="159" t="s">
        <v>282</v>
      </c>
      <c r="X7" s="159" t="s">
        <v>280</v>
      </c>
      <c r="Y7" s="159" t="s">
        <v>281</v>
      </c>
      <c r="Z7" s="173" t="s">
        <v>22</v>
      </c>
      <c r="AA7" s="173" t="s">
        <v>36</v>
      </c>
      <c r="AB7" s="173" t="s">
        <v>23</v>
      </c>
      <c r="AC7" s="173" t="s">
        <v>24</v>
      </c>
      <c r="AD7" s="173" t="s">
        <v>25</v>
      </c>
      <c r="AE7" s="173" t="s">
        <v>26</v>
      </c>
      <c r="AF7" s="173" t="s">
        <v>28</v>
      </c>
      <c r="AG7" s="173" t="s">
        <v>27</v>
      </c>
      <c r="AI7" s="174" t="s">
        <v>31</v>
      </c>
      <c r="AJ7" s="174" t="s">
        <v>32</v>
      </c>
      <c r="AK7" s="174" t="s">
        <v>33</v>
      </c>
      <c r="AL7" s="174" t="s">
        <v>34</v>
      </c>
      <c r="AM7" s="174" t="s">
        <v>35</v>
      </c>
      <c r="AW7" s="2"/>
    </row>
    <row r="8" spans="1:52" ht="11.25" customHeight="1" x14ac:dyDescent="0.2">
      <c r="A8" s="169" t="s">
        <v>4</v>
      </c>
      <c r="B8" s="165" t="s">
        <v>5</v>
      </c>
      <c r="C8" s="171" t="s">
        <v>4</v>
      </c>
      <c r="D8" s="169" t="s">
        <v>5</v>
      </c>
      <c r="E8" s="169" t="s">
        <v>6</v>
      </c>
      <c r="F8" s="170" t="s">
        <v>58</v>
      </c>
      <c r="G8" s="172" t="s">
        <v>7</v>
      </c>
      <c r="H8" s="165" t="s">
        <v>8</v>
      </c>
      <c r="I8" s="163" t="s">
        <v>9</v>
      </c>
      <c r="J8" s="159" t="s">
        <v>10</v>
      </c>
      <c r="K8" s="159"/>
      <c r="L8" s="159"/>
      <c r="M8" s="159" t="s">
        <v>11</v>
      </c>
      <c r="N8" s="164" t="s">
        <v>48</v>
      </c>
      <c r="O8" s="6" t="s">
        <v>149</v>
      </c>
      <c r="P8" s="159" t="s">
        <v>12</v>
      </c>
      <c r="Q8" s="160" t="s">
        <v>13</v>
      </c>
      <c r="R8" s="159" t="s">
        <v>30</v>
      </c>
      <c r="S8" s="159" t="s">
        <v>14</v>
      </c>
      <c r="T8" s="159"/>
      <c r="U8" s="159" t="s">
        <v>29</v>
      </c>
      <c r="V8" s="3"/>
      <c r="W8" s="159"/>
      <c r="X8" s="159"/>
      <c r="Y8" s="159"/>
      <c r="Z8" s="173"/>
      <c r="AA8" s="173"/>
      <c r="AB8" s="173"/>
      <c r="AC8" s="173"/>
      <c r="AD8" s="173"/>
      <c r="AE8" s="173"/>
      <c r="AF8" s="173"/>
      <c r="AG8" s="173"/>
      <c r="AI8" s="174"/>
      <c r="AJ8" s="174"/>
      <c r="AK8" s="174"/>
      <c r="AL8" s="174"/>
      <c r="AM8" s="174"/>
      <c r="AW8" s="2"/>
    </row>
    <row r="9" spans="1:52" ht="36.75" customHeight="1" x14ac:dyDescent="0.2">
      <c r="A9" s="169"/>
      <c r="B9" s="165"/>
      <c r="C9" s="171"/>
      <c r="D9" s="169"/>
      <c r="E9" s="169"/>
      <c r="F9" s="170"/>
      <c r="G9" s="172"/>
      <c r="H9" s="165"/>
      <c r="I9" s="163"/>
      <c r="J9" s="2" t="s">
        <v>15</v>
      </c>
      <c r="K9" s="2" t="s">
        <v>16</v>
      </c>
      <c r="L9" s="2" t="s">
        <v>301</v>
      </c>
      <c r="M9" s="159"/>
      <c r="N9" s="164"/>
      <c r="O9" s="6" t="s">
        <v>150</v>
      </c>
      <c r="P9" s="159"/>
      <c r="Q9" s="160"/>
      <c r="R9" s="159"/>
      <c r="S9" s="2" t="s">
        <v>18</v>
      </c>
      <c r="T9" s="2" t="s">
        <v>19</v>
      </c>
      <c r="U9" s="159"/>
      <c r="V9" s="3"/>
      <c r="W9" s="159"/>
      <c r="X9" s="159"/>
      <c r="Y9" s="159"/>
      <c r="Z9" s="173"/>
      <c r="AA9" s="173"/>
      <c r="AB9" s="173"/>
      <c r="AC9" s="173"/>
      <c r="AD9" s="173"/>
      <c r="AE9" s="173"/>
      <c r="AF9" s="173"/>
      <c r="AG9" s="173"/>
      <c r="AI9" s="174"/>
      <c r="AJ9" s="174"/>
      <c r="AK9" s="174"/>
      <c r="AL9" s="174"/>
      <c r="AM9" s="174"/>
      <c r="AW9" s="2" t="s">
        <v>17</v>
      </c>
    </row>
    <row r="10" spans="1:52" x14ac:dyDescent="0.2">
      <c r="A10" s="31"/>
      <c r="B10" s="32"/>
      <c r="C10" s="33" t="s">
        <v>311</v>
      </c>
      <c r="D10" s="34">
        <v>1</v>
      </c>
      <c r="E10" s="45" t="s">
        <v>309</v>
      </c>
      <c r="F10" s="35" t="s">
        <v>294</v>
      </c>
      <c r="G10" s="36" t="s">
        <v>312</v>
      </c>
      <c r="H10" s="37" t="s">
        <v>313</v>
      </c>
      <c r="I10" s="46"/>
      <c r="J10" s="31">
        <v>1000</v>
      </c>
      <c r="K10" s="31">
        <v>500</v>
      </c>
      <c r="L10" s="31">
        <v>5000</v>
      </c>
      <c r="M10" s="38" t="s">
        <v>305</v>
      </c>
      <c r="N10" s="39" t="str">
        <f t="shared" ref="N10:N41" si="0">IF(M10="PAPOTO","1.0%",IF(M10="Tangente","2.5%",""))</f>
        <v>1.0%</v>
      </c>
      <c r="O10" s="40">
        <v>60</v>
      </c>
      <c r="P10" s="29">
        <f>IF(E10&lt;&gt;"",O10/F10,"")</f>
        <v>60</v>
      </c>
      <c r="Q10" s="31">
        <v>20.580200000000001</v>
      </c>
      <c r="R10" s="38" t="s">
        <v>300</v>
      </c>
      <c r="S10" s="41">
        <v>4.4987000000000004</v>
      </c>
      <c r="T10" s="38" t="s">
        <v>317</v>
      </c>
      <c r="U10" s="38" t="s">
        <v>299</v>
      </c>
      <c r="W10" s="7">
        <f t="shared" ref="W10:W41" si="1">IF(P10&lt;&gt;0,IF(AJ10&lt;&gt;"",AJ10-273.16,""),Q10)</f>
        <v>21.546216645331526</v>
      </c>
      <c r="X10" s="7">
        <f>IF(W10="","",(IF(INDEX(Cables!$A$1:$U$200,MATCH(UPPER(E10),Cables!$B$1:$B$200,0),21)="",W10-2,(IF(INDEX(Cables!$A$1:$U$200,MATCH(UPPER(E10),Cables!$B$1:$B$200,0),21)*0.5&lt;P10,"Transit trop important",IF(INDEX(Cables!$A$1:$U$200,MATCH(UPPER(E10),Cables!$B$1:$B$200,0),21)*0.25&gt;P10,W10-2,W10-4))))))</f>
        <v>19.546216645331526</v>
      </c>
      <c r="Y10" s="7">
        <f>IF(W10="","",(IF(INDEX(Cables!$A$1:$U$200,MATCH(UPPER(E10),Cables!$B$1:$B$200,0),21)="",W10+2,(IF(INDEX(Cables!$A$1:$U$200,MATCH(UPPER(E10),Cables!$B$1:$B$200,0),21)*0.5&lt;P10,"Transit trop important",IF(INDEX(Cables!$A$1:$U$200,MATCH(UPPER(E10),Cables!$B$1:$B$200,0),21)*0.25&gt;P10,W10+2,W10+4))))))</f>
        <v>23.546216645331526</v>
      </c>
      <c r="Z10" s="19">
        <f>INDEX(Cables!$A$1:$N$200,MATCH(UPPER(E10),Cables!$B$1:$B$200,0),14)</f>
        <v>4.0299999999999997E-3</v>
      </c>
      <c r="AA10" s="8">
        <f t="shared" ref="AA10:AA41" si="2">0.85*AD10</f>
        <v>0.67149999999999999</v>
      </c>
      <c r="AB10" s="8">
        <f t="shared" ref="AB10:AB46" si="3">IF(UPPER(R10)="CLAIR",400,IF(UPPER(R10)="COUVERT",200,""))</f>
        <v>200</v>
      </c>
      <c r="AC10" s="154">
        <f>IF(S10&lt;=2,2,S10)</f>
        <v>4.4987000000000004</v>
      </c>
      <c r="AD10" s="8">
        <f t="shared" ref="AD10:AD41" si="4">IF(UPPER(U10)="NOIR",0.88,IF(UPPER(U10)="MAT",0.79,IF(UPPER(U10)="BRILLANT",0.55,"")))</f>
        <v>0.79</v>
      </c>
      <c r="AE10" s="8">
        <v>5.6699999999999998E-8</v>
      </c>
      <c r="AF10" s="20">
        <f>IF(ISNUMBER(INDEX(Cables!$A$1:$N$200,MATCH(UPPER(E10),Cables!$B$1:$B$200,0),5)/1000)=FALSE,"",INDEX(Cables!$A$1:$N$200,MATCH(UPPER(E10),Cables!$B$1:$B$200,0),5)/1000)</f>
        <v>1.03E-4</v>
      </c>
      <c r="AG10" s="20">
        <f>INDEX(Cables!$A$1:$N$200,MATCH(UPPER(E10),Cables!$B$1:$B$200,0),7)/1000</f>
        <v>2.64E-2</v>
      </c>
      <c r="AI10" s="8">
        <f t="shared" ref="AI10:AI41" si="5">Q10+273.16</f>
        <v>293.74020000000002</v>
      </c>
      <c r="AJ10" s="8">
        <v>294.70621664533155</v>
      </c>
      <c r="AK10" s="21">
        <f t="shared" ref="AK10:AK41" si="6">P10^2*AF10*(1+Z10*(AJ10-293.15))+AA10*AB10*AG10</f>
        <v>3.9186454918823186</v>
      </c>
      <c r="AL10" s="20">
        <f t="shared" ref="AL10:AL41" si="7">8.55*(AJ10-AI10)*(AC10*AG10)^0.448+AD10*AE10*PI()*AG10*(AJ10^4-AI10^4)</f>
        <v>3.5455201876184872</v>
      </c>
      <c r="AM10" s="21">
        <f t="shared" ref="AM10:AM41" si="8">AK10-AL10</f>
        <v>0.37312530426383139</v>
      </c>
      <c r="AW10" s="41"/>
      <c r="AX10" s="157">
        <f>INDEX(Cables!A$3:U$91,MATCH('Element relatif aux mesures (I)'!E10,Cables!B$3:B$91,0),21)</f>
        <v>910</v>
      </c>
      <c r="AY10" s="158">
        <f>5/100*AX10</f>
        <v>45.5</v>
      </c>
      <c r="AZ10" s="158" t="b">
        <f>IF(O10&lt;=AY10,IF(O10&lt;&gt;"",0,""))</f>
        <v>0</v>
      </c>
    </row>
    <row r="11" spans="1:52" x14ac:dyDescent="0.2">
      <c r="A11" s="31"/>
      <c r="B11" s="32"/>
      <c r="C11" s="33">
        <v>1</v>
      </c>
      <c r="D11" s="34" t="s">
        <v>314</v>
      </c>
      <c r="E11" s="45" t="s">
        <v>309</v>
      </c>
      <c r="F11" s="35" t="s">
        <v>294</v>
      </c>
      <c r="G11" s="36" t="s">
        <v>312</v>
      </c>
      <c r="H11" s="37" t="s">
        <v>315</v>
      </c>
      <c r="I11" s="46"/>
      <c r="J11" s="31"/>
      <c r="K11" s="31"/>
      <c r="L11" s="31">
        <v>5000</v>
      </c>
      <c r="M11" s="38"/>
      <c r="N11" s="39" t="str">
        <f t="shared" ref="N11" si="9">IF(M11="PAPOTO","1.0%",IF(M11="Tangente","2.5%",""))</f>
        <v/>
      </c>
      <c r="O11" s="40">
        <v>50</v>
      </c>
      <c r="P11" s="29">
        <f>IF(E11&lt;&gt;"",O11/F11,"")</f>
        <v>50</v>
      </c>
      <c r="Q11" s="31">
        <v>20.196400000000001</v>
      </c>
      <c r="R11" s="38" t="s">
        <v>300</v>
      </c>
      <c r="S11" s="41">
        <v>4.6093999999999999</v>
      </c>
      <c r="T11" s="38" t="s">
        <v>317</v>
      </c>
      <c r="U11" s="38" t="s">
        <v>299</v>
      </c>
      <c r="W11" s="7">
        <f t="shared" si="1"/>
        <v>21.223220900814113</v>
      </c>
      <c r="X11" s="7">
        <f>IF(W11="","",(IF(INDEX(Cables!$A$1:$U$200,MATCH(UPPER(E11),Cables!$B$1:$B$200,0),21)="",W11-2,(IF(INDEX(Cables!$A$1:$U$200,MATCH(UPPER(E11),Cables!$B$1:$B$200,0),21)*0.5&lt;P11,"Transit trop important",IF(INDEX(Cables!$A$1:$U$200,MATCH(UPPER(E11),Cables!$B$1:$B$200,0),21)*0.25&gt;P11,W11-2,W11-4))))))</f>
        <v>19.223220900814113</v>
      </c>
      <c r="Y11" s="7">
        <f>IF(W11="","",(IF(INDEX(Cables!$A$1:$U$200,MATCH(UPPER(E11),Cables!$B$1:$B$200,0),21)="",W11+2,(IF(INDEX(Cables!$A$1:$U$200,MATCH(UPPER(E11),Cables!$B$1:$B$200,0),21)*0.5&lt;P11,"Transit trop important",IF(INDEX(Cables!$A$1:$U$200,MATCH(UPPER(E11),Cables!$B$1:$B$200,0),21)*0.25&gt;P11,W11+2,W11+4))))))</f>
        <v>23.223220900814113</v>
      </c>
      <c r="Z11" s="19">
        <f>INDEX(Cables!$A$1:$N$200,MATCH(UPPER(E11),Cables!$B$1:$B$200,0),14)</f>
        <v>4.0299999999999997E-3</v>
      </c>
      <c r="AA11" s="8">
        <f t="shared" si="2"/>
        <v>0.67149999999999999</v>
      </c>
      <c r="AB11" s="8">
        <f t="shared" si="3"/>
        <v>200</v>
      </c>
      <c r="AC11" s="154">
        <f t="shared" ref="AC11:AC74" si="10">IF(S11&lt;=2,2,S11)</f>
        <v>4.6093999999999999</v>
      </c>
      <c r="AD11" s="8">
        <f t="shared" si="4"/>
        <v>0.79</v>
      </c>
      <c r="AE11" s="8">
        <v>5.6699999999999998E-8</v>
      </c>
      <c r="AF11" s="20">
        <f>IF(ISNUMBER(INDEX(Cables!$A$1:$N$200,MATCH(UPPER(E11),Cables!$B$1:$B$200,0),5)/1000)=FALSE,"",INDEX(Cables!$A$1:$N$200,MATCH(UPPER(E11),Cables!$B$1:$B$200,0),5)/1000)</f>
        <v>1.03E-4</v>
      </c>
      <c r="AG11" s="20">
        <f>INDEX(Cables!$A$1:$N$200,MATCH(UPPER(E11),Cables!$B$1:$B$200,0),7)/1000</f>
        <v>2.64E-2</v>
      </c>
      <c r="AI11" s="8">
        <f t="shared" si="5"/>
        <v>293.35640000000001</v>
      </c>
      <c r="AJ11" s="8">
        <v>294.38322090081414</v>
      </c>
      <c r="AK11" s="21">
        <f t="shared" si="6"/>
        <v>3.8042997441592976</v>
      </c>
      <c r="AL11" s="20">
        <f t="shared" si="7"/>
        <v>3.8042999148905849</v>
      </c>
      <c r="AM11" s="21">
        <f t="shared" si="8"/>
        <v>-1.7073128733002818E-7</v>
      </c>
      <c r="AW11" s="41"/>
      <c r="AX11" s="157">
        <f>INDEX(Cables!A$3:U$91,MATCH('Element relatif aux mesures (I)'!E11,Cables!B$3:B$91,0),21)</f>
        <v>910</v>
      </c>
      <c r="AY11" s="158">
        <f t="shared" ref="AY11:AY74" si="11">5/100*AX11</f>
        <v>45.5</v>
      </c>
      <c r="AZ11" s="158" t="b">
        <f t="shared" ref="AZ11:AZ74" si="12">IF(O11&lt;=AY11,IF(O11&lt;&gt;"",0,""))</f>
        <v>0</v>
      </c>
    </row>
    <row r="12" spans="1:52" x14ac:dyDescent="0.2">
      <c r="A12" s="31"/>
      <c r="B12" s="32"/>
      <c r="C12" s="33" t="s">
        <v>314</v>
      </c>
      <c r="D12" s="34">
        <v>2</v>
      </c>
      <c r="E12" s="45" t="s">
        <v>309</v>
      </c>
      <c r="F12" s="35" t="s">
        <v>294</v>
      </c>
      <c r="G12" s="36" t="s">
        <v>312</v>
      </c>
      <c r="H12" s="37" t="s">
        <v>315</v>
      </c>
      <c r="I12" s="46"/>
      <c r="J12" s="31"/>
      <c r="K12" s="31"/>
      <c r="L12" s="31">
        <v>5000</v>
      </c>
      <c r="M12" s="38"/>
      <c r="N12" s="39" t="str">
        <f t="shared" si="0"/>
        <v/>
      </c>
      <c r="O12" s="42">
        <v>50</v>
      </c>
      <c r="P12" s="29">
        <f t="shared" ref="P12:P74" si="13">IF(E12&lt;&gt;"",O12/F12,"")</f>
        <v>50</v>
      </c>
      <c r="Q12" s="31">
        <v>20.196400000000001</v>
      </c>
      <c r="R12" s="38" t="s">
        <v>300</v>
      </c>
      <c r="S12" s="41">
        <v>4.6093999999999999</v>
      </c>
      <c r="T12" s="38" t="s">
        <v>317</v>
      </c>
      <c r="U12" s="38" t="s">
        <v>299</v>
      </c>
      <c r="W12" s="7">
        <f t="shared" si="1"/>
        <v>21.153408250649193</v>
      </c>
      <c r="X12" s="7">
        <f>IF(W12="","",(IF(INDEX(Cables!$A$1:$U$200,MATCH(UPPER(E12),Cables!$B$1:$B$200,0),21)="",W12-2,(IF(INDEX(Cables!$A$1:$U$200,MATCH(UPPER(E12),Cables!$B$1:$B$200,0),21)*0.5&lt;P12,"Transit trop important",IF(INDEX(Cables!$A$1:$U$200,MATCH(UPPER(E12),Cables!$B$1:$B$200,0),21)*0.25&gt;P12,W12-2,W12-4))))))</f>
        <v>19.153408250649193</v>
      </c>
      <c r="Y12" s="7">
        <f>IF(W12="","",(IF(INDEX(Cables!$A$1:$U$200,MATCH(UPPER(E12),Cables!$B$1:$B$200,0),21)="",W12+2,(IF(INDEX(Cables!$A$1:$U$200,MATCH(UPPER(E12),Cables!$B$1:$B$200,0),21)*0.5&lt;P12,"Transit trop important",IF(INDEX(Cables!$A$1:$U$200,MATCH(UPPER(E12),Cables!$B$1:$B$200,0),21)*0.25&gt;P12,W12+2,W12+4))))))</f>
        <v>23.153408250649193</v>
      </c>
      <c r="Z12" s="19">
        <f>INDEX(Cables!$A$1:$N$200,MATCH(UPPER(E12),Cables!$B$1:$B$200,0),14)</f>
        <v>4.0299999999999997E-3</v>
      </c>
      <c r="AA12" s="8">
        <f t="shared" si="2"/>
        <v>0.67149999999999999</v>
      </c>
      <c r="AB12" s="8">
        <f t="shared" si="3"/>
        <v>200</v>
      </c>
      <c r="AC12" s="154">
        <f>IF(S12&lt;=2,2,S12)</f>
        <v>4.6093999999999999</v>
      </c>
      <c r="AD12" s="8">
        <f t="shared" si="4"/>
        <v>0.79</v>
      </c>
      <c r="AE12" s="8">
        <v>5.6699999999999998E-8</v>
      </c>
      <c r="AF12" s="20">
        <f>IF(ISNUMBER(INDEX(Cables!$A$1:$N$200,MATCH(UPPER(E12),Cables!$B$1:$B$200,0),5)/1000)=FALSE,"",INDEX(Cables!$A$1:$N$200,MATCH(UPPER(E12),Cables!$B$1:$B$200,0),5)/1000)</f>
        <v>1.03E-4</v>
      </c>
      <c r="AG12" s="20">
        <f>INDEX(Cables!$A$1:$N$200,MATCH(UPPER(E12),Cables!$B$1:$B$200,0),7)/1000</f>
        <v>2.64E-2</v>
      </c>
      <c r="AI12" s="8">
        <f t="shared" si="5"/>
        <v>293.35640000000001</v>
      </c>
      <c r="AJ12" s="8">
        <v>294.31340825064922</v>
      </c>
      <c r="AK12" s="21">
        <f t="shared" si="6"/>
        <v>3.8042272978269054</v>
      </c>
      <c r="AL12" s="20">
        <f t="shared" si="7"/>
        <v>3.5455201691873279</v>
      </c>
      <c r="AM12" s="20">
        <f t="shared" si="8"/>
        <v>0.25870712863957745</v>
      </c>
      <c r="AW12" s="43"/>
      <c r="AX12" s="157">
        <f>INDEX(Cables!A$3:U$91,MATCH('Element relatif aux mesures (I)'!E12,Cables!B$3:B$91,0),21)</f>
        <v>910</v>
      </c>
      <c r="AY12" s="158">
        <f t="shared" si="11"/>
        <v>45.5</v>
      </c>
      <c r="AZ12" s="158" t="b">
        <f t="shared" si="12"/>
        <v>0</v>
      </c>
    </row>
    <row r="13" spans="1:52" x14ac:dyDescent="0.2">
      <c r="A13" s="31"/>
      <c r="B13" s="32"/>
      <c r="C13" s="33">
        <v>2</v>
      </c>
      <c r="D13" s="34">
        <v>3</v>
      </c>
      <c r="E13" s="45" t="s">
        <v>309</v>
      </c>
      <c r="F13" s="35" t="s">
        <v>294</v>
      </c>
      <c r="G13" s="36" t="s">
        <v>312</v>
      </c>
      <c r="H13" s="37" t="s">
        <v>315</v>
      </c>
      <c r="I13" s="46"/>
      <c r="J13" s="31"/>
      <c r="K13" s="31"/>
      <c r="L13" s="31"/>
      <c r="M13" s="38"/>
      <c r="N13" s="39" t="str">
        <f t="shared" si="0"/>
        <v/>
      </c>
      <c r="O13" s="40">
        <v>60</v>
      </c>
      <c r="P13" s="29">
        <f t="shared" si="13"/>
        <v>60</v>
      </c>
      <c r="Q13" s="31">
        <v>20.196400000000001</v>
      </c>
      <c r="R13" s="38" t="s">
        <v>300</v>
      </c>
      <c r="S13" s="41">
        <v>4.6093999999999999</v>
      </c>
      <c r="T13" s="38" t="s">
        <v>317</v>
      </c>
      <c r="U13" s="38" t="s">
        <v>299</v>
      </c>
      <c r="W13" s="7">
        <f t="shared" si="1"/>
        <v>21.223220900814113</v>
      </c>
      <c r="X13" s="7">
        <f>IF(W13="","",(IF(INDEX(Cables!$A$1:$U$200,MATCH(UPPER(E13),Cables!$B$1:$B$200,0),21)="",W13-2,(IF(INDEX(Cables!$A$1:$U$200,MATCH(UPPER(E13),Cables!$B$1:$B$200,0),21)*0.5&lt;P13,"Transit trop important",IF(INDEX(Cables!$A$1:$U$200,MATCH(UPPER(E13),Cables!$B$1:$B$200,0),21)*0.25&gt;P13,W13-2,W13-4))))))</f>
        <v>19.223220900814113</v>
      </c>
      <c r="Y13" s="7">
        <f>IF(W13="","",(IF(INDEX(Cables!$A$1:$U$200,MATCH(UPPER(E13),Cables!$B$1:$B$200,0),21)="",W13+2,(IF(INDEX(Cables!$A$1:$U$200,MATCH(UPPER(E13),Cables!$B$1:$B$200,0),21)*0.5&lt;P13,"Transit trop important",IF(INDEX(Cables!$A$1:$U$200,MATCH(UPPER(E13),Cables!$B$1:$B$200,0),21)*0.25&gt;P13,W13+2,W13+4))))))</f>
        <v>23.223220900814113</v>
      </c>
      <c r="Z13" s="19">
        <f>INDEX(Cables!$A$1:$N$200,MATCH(UPPER(E13),Cables!$B$1:$B$200,0),14)</f>
        <v>4.0299999999999997E-3</v>
      </c>
      <c r="AA13" s="8">
        <f t="shared" si="2"/>
        <v>0.67149999999999999</v>
      </c>
      <c r="AB13" s="8">
        <f t="shared" si="3"/>
        <v>200</v>
      </c>
      <c r="AC13" s="154">
        <f t="shared" si="10"/>
        <v>4.6093999999999999</v>
      </c>
      <c r="AD13" s="8">
        <f t="shared" si="4"/>
        <v>0.79</v>
      </c>
      <c r="AE13" s="8">
        <v>5.6699999999999998E-8</v>
      </c>
      <c r="AF13" s="20">
        <f>IF(ISNUMBER(INDEX(Cables!$A$1:$N$200,MATCH(UPPER(E13),Cables!$B$1:$B$200,0),5)/1000)=FALSE,"",INDEX(Cables!$A$1:$N$200,MATCH(UPPER(E13),Cables!$B$1:$B$200,0),5)/1000)</f>
        <v>1.03E-4</v>
      </c>
      <c r="AG13" s="20">
        <f>INDEX(Cables!$A$1:$N$200,MATCH(UPPER(E13),Cables!$B$1:$B$200,0),7)/1000</f>
        <v>2.64E-2</v>
      </c>
      <c r="AI13" s="8">
        <f t="shared" si="5"/>
        <v>293.35640000000001</v>
      </c>
      <c r="AJ13" s="8">
        <v>294.38322090081414</v>
      </c>
      <c r="AK13" s="21">
        <f t="shared" si="6"/>
        <v>3.9181628315893886</v>
      </c>
      <c r="AL13" s="20">
        <f t="shared" si="7"/>
        <v>3.8042999148905849</v>
      </c>
      <c r="AM13" s="21">
        <f t="shared" si="8"/>
        <v>0.11386291669880366</v>
      </c>
      <c r="AW13" s="41"/>
      <c r="AX13" s="157">
        <f>INDEX(Cables!A$3:U$91,MATCH('Element relatif aux mesures (I)'!E13,Cables!B$3:B$91,0),21)</f>
        <v>910</v>
      </c>
      <c r="AY13" s="158">
        <f t="shared" si="11"/>
        <v>45.5</v>
      </c>
      <c r="AZ13" s="158" t="b">
        <f t="shared" si="12"/>
        <v>0</v>
      </c>
    </row>
    <row r="14" spans="1:52" x14ac:dyDescent="0.2">
      <c r="A14" s="31"/>
      <c r="B14" s="32"/>
      <c r="C14" s="33">
        <v>3</v>
      </c>
      <c r="D14" s="34">
        <v>4</v>
      </c>
      <c r="E14" s="45" t="s">
        <v>309</v>
      </c>
      <c r="F14" s="35" t="s">
        <v>294</v>
      </c>
      <c r="G14" s="36" t="s">
        <v>312</v>
      </c>
      <c r="H14" s="37" t="s">
        <v>315</v>
      </c>
      <c r="I14" s="46"/>
      <c r="J14" s="31"/>
      <c r="K14" s="31"/>
      <c r="L14" s="31"/>
      <c r="M14" s="38"/>
      <c r="N14" s="39" t="str">
        <f t="shared" si="0"/>
        <v/>
      </c>
      <c r="O14" s="40">
        <v>60</v>
      </c>
      <c r="P14" s="29">
        <f t="shared" si="13"/>
        <v>60</v>
      </c>
      <c r="Q14" s="31">
        <v>20.196400000000001</v>
      </c>
      <c r="R14" s="38" t="s">
        <v>300</v>
      </c>
      <c r="S14" s="41">
        <v>4.6093999999999999</v>
      </c>
      <c r="T14" s="38" t="s">
        <v>317</v>
      </c>
      <c r="U14" s="38" t="s">
        <v>299</v>
      </c>
      <c r="W14" s="7">
        <f t="shared" si="1"/>
        <v>21.223220900814113</v>
      </c>
      <c r="X14" s="7">
        <f>IF(W14="","",(IF(INDEX(Cables!$A$1:$U$200,MATCH(UPPER(E14),Cables!$B$1:$B$200,0),21)="",W14-2,(IF(INDEX(Cables!$A$1:$U$200,MATCH(UPPER(E14),Cables!$B$1:$B$200,0),21)*0.5&lt;P14,"Transit trop important",IF(INDEX(Cables!$A$1:$U$200,MATCH(UPPER(E14),Cables!$B$1:$B$200,0),21)*0.25&gt;P14,W14-2,W14-4))))))</f>
        <v>19.223220900814113</v>
      </c>
      <c r="Y14" s="7">
        <f>IF(W14="","",(IF(INDEX(Cables!$A$1:$U$200,MATCH(UPPER(E14),Cables!$B$1:$B$200,0),21)="",W14+2,(IF(INDEX(Cables!$A$1:$U$200,MATCH(UPPER(E14),Cables!$B$1:$B$200,0),21)*0.5&lt;P14,"Transit trop important",IF(INDEX(Cables!$A$1:$U$200,MATCH(UPPER(E14),Cables!$B$1:$B$200,0),21)*0.25&gt;P14,W14+2,W14+4))))))</f>
        <v>23.223220900814113</v>
      </c>
      <c r="Z14" s="19">
        <f>INDEX(Cables!$A$1:$N$200,MATCH(UPPER(E14),Cables!$B$1:$B$200,0),14)</f>
        <v>4.0299999999999997E-3</v>
      </c>
      <c r="AA14" s="8">
        <f t="shared" si="2"/>
        <v>0.67149999999999999</v>
      </c>
      <c r="AB14" s="8">
        <f t="shared" si="3"/>
        <v>200</v>
      </c>
      <c r="AC14" s="154">
        <f t="shared" si="10"/>
        <v>4.6093999999999999</v>
      </c>
      <c r="AD14" s="8">
        <f t="shared" si="4"/>
        <v>0.79</v>
      </c>
      <c r="AE14" s="8">
        <v>5.6699999999999998E-8</v>
      </c>
      <c r="AF14" s="20">
        <f>IF(ISNUMBER(INDEX(Cables!$A$1:$N$200,MATCH(UPPER(E14),Cables!$B$1:$B$200,0),5)/1000)=FALSE,"",INDEX(Cables!$A$1:$N$200,MATCH(UPPER(E14),Cables!$B$1:$B$200,0),5)/1000)</f>
        <v>1.03E-4</v>
      </c>
      <c r="AG14" s="20">
        <f>INDEX(Cables!$A$1:$N$200,MATCH(UPPER(E14),Cables!$B$1:$B$200,0),7)/1000</f>
        <v>2.64E-2</v>
      </c>
      <c r="AI14" s="8">
        <f t="shared" si="5"/>
        <v>293.35640000000001</v>
      </c>
      <c r="AJ14" s="8">
        <v>294.38322090081414</v>
      </c>
      <c r="AK14" s="21">
        <f t="shared" si="6"/>
        <v>3.9181628315893886</v>
      </c>
      <c r="AL14" s="20">
        <f t="shared" si="7"/>
        <v>3.8042999148905849</v>
      </c>
      <c r="AM14" s="21">
        <f t="shared" si="8"/>
        <v>0.11386291669880366</v>
      </c>
      <c r="AW14" s="41"/>
      <c r="AX14" s="157">
        <f>INDEX(Cables!A$3:U$91,MATCH('Element relatif aux mesures (I)'!E14,Cables!B$3:B$91,0),21)</f>
        <v>910</v>
      </c>
      <c r="AY14" s="158">
        <f t="shared" si="11"/>
        <v>45.5</v>
      </c>
      <c r="AZ14" s="158" t="b">
        <f t="shared" si="12"/>
        <v>0</v>
      </c>
    </row>
    <row r="15" spans="1:52" x14ac:dyDescent="0.2">
      <c r="A15" s="31"/>
      <c r="B15" s="32"/>
      <c r="C15" s="33">
        <v>4</v>
      </c>
      <c r="D15" s="34">
        <v>5</v>
      </c>
      <c r="E15" s="45" t="s">
        <v>309</v>
      </c>
      <c r="F15" s="35" t="s">
        <v>294</v>
      </c>
      <c r="G15" s="36" t="s">
        <v>312</v>
      </c>
      <c r="H15" s="37" t="s">
        <v>315</v>
      </c>
      <c r="I15" s="46"/>
      <c r="J15" s="31"/>
      <c r="K15" s="31"/>
      <c r="L15" s="31"/>
      <c r="M15" s="38"/>
      <c r="N15" s="39" t="str">
        <f t="shared" si="0"/>
        <v/>
      </c>
      <c r="O15" s="40">
        <v>60</v>
      </c>
      <c r="P15" s="29">
        <f t="shared" si="13"/>
        <v>60</v>
      </c>
      <c r="Q15" s="31">
        <v>20.196400000000001</v>
      </c>
      <c r="R15" s="38" t="s">
        <v>300</v>
      </c>
      <c r="S15" s="41">
        <v>4.6093999999999999</v>
      </c>
      <c r="T15" s="38" t="s">
        <v>317</v>
      </c>
      <c r="U15" s="38" t="s">
        <v>299</v>
      </c>
      <c r="W15" s="7">
        <f t="shared" si="1"/>
        <v>21.223220900814113</v>
      </c>
      <c r="X15" s="7">
        <f>IF(W15="","",(IF(INDEX(Cables!$A$1:$U$200,MATCH(UPPER(E15),Cables!$B$1:$B$200,0),21)="",W15-2,(IF(INDEX(Cables!$A$1:$U$200,MATCH(UPPER(E15),Cables!$B$1:$B$200,0),21)*0.5&lt;P15,"Transit trop important",IF(INDEX(Cables!$A$1:$U$200,MATCH(UPPER(E15),Cables!$B$1:$B$200,0),21)*0.25&gt;P15,W15-2,W15-4))))))</f>
        <v>19.223220900814113</v>
      </c>
      <c r="Y15" s="7">
        <f>IF(W15="","",(IF(INDEX(Cables!$A$1:$U$200,MATCH(UPPER(E15),Cables!$B$1:$B$200,0),21)="",W15+2,(IF(INDEX(Cables!$A$1:$U$200,MATCH(UPPER(E15),Cables!$B$1:$B$200,0),21)*0.5&lt;P15,"Transit trop important",IF(INDEX(Cables!$A$1:$U$200,MATCH(UPPER(E15),Cables!$B$1:$B$200,0),21)*0.25&gt;P15,W15+2,W15+4))))))</f>
        <v>23.223220900814113</v>
      </c>
      <c r="Z15" s="19">
        <f>INDEX(Cables!$A$1:$N$200,MATCH(UPPER(E15),Cables!$B$1:$B$200,0),14)</f>
        <v>4.0299999999999997E-3</v>
      </c>
      <c r="AA15" s="8">
        <f t="shared" si="2"/>
        <v>0.67149999999999999</v>
      </c>
      <c r="AB15" s="8">
        <f t="shared" si="3"/>
        <v>200</v>
      </c>
      <c r="AC15" s="154">
        <f t="shared" si="10"/>
        <v>4.6093999999999999</v>
      </c>
      <c r="AD15" s="8">
        <f t="shared" si="4"/>
        <v>0.79</v>
      </c>
      <c r="AE15" s="8">
        <v>5.6699999999999998E-8</v>
      </c>
      <c r="AF15" s="20">
        <f>IF(ISNUMBER(INDEX(Cables!$A$1:$N$200,MATCH(UPPER(E15),Cables!$B$1:$B$200,0),5)/1000)=FALSE,"",INDEX(Cables!$A$1:$N$200,MATCH(UPPER(E15),Cables!$B$1:$B$200,0),5)/1000)</f>
        <v>1.03E-4</v>
      </c>
      <c r="AG15" s="20">
        <f>INDEX(Cables!$A$1:$N$200,MATCH(UPPER(E15),Cables!$B$1:$B$200,0),7)/1000</f>
        <v>2.64E-2</v>
      </c>
      <c r="AI15" s="8">
        <f t="shared" si="5"/>
        <v>293.35640000000001</v>
      </c>
      <c r="AJ15" s="8">
        <v>294.38322090081414</v>
      </c>
      <c r="AK15" s="21">
        <f t="shared" si="6"/>
        <v>3.9181628315893886</v>
      </c>
      <c r="AL15" s="20">
        <f t="shared" si="7"/>
        <v>3.8042999148905849</v>
      </c>
      <c r="AM15" s="21">
        <f t="shared" si="8"/>
        <v>0.11386291669880366</v>
      </c>
      <c r="AW15" s="41"/>
      <c r="AX15" s="157">
        <f>INDEX(Cables!A$3:U$91,MATCH('Element relatif aux mesures (I)'!E15,Cables!B$3:B$91,0),21)</f>
        <v>910</v>
      </c>
      <c r="AY15" s="158">
        <f t="shared" si="11"/>
        <v>45.5</v>
      </c>
      <c r="AZ15" s="158" t="b">
        <f t="shared" si="12"/>
        <v>0</v>
      </c>
    </row>
    <row r="16" spans="1:52" x14ac:dyDescent="0.2">
      <c r="A16" s="31"/>
      <c r="B16" s="32"/>
      <c r="C16" s="33">
        <v>5</v>
      </c>
      <c r="D16" s="34">
        <v>6</v>
      </c>
      <c r="E16" s="45" t="s">
        <v>309</v>
      </c>
      <c r="F16" s="35" t="s">
        <v>294</v>
      </c>
      <c r="G16" s="36" t="s">
        <v>312</v>
      </c>
      <c r="H16" s="37" t="s">
        <v>315</v>
      </c>
      <c r="I16" s="46"/>
      <c r="J16" s="31"/>
      <c r="K16" s="31"/>
      <c r="L16" s="31"/>
      <c r="M16" s="38"/>
      <c r="N16" s="39" t="str">
        <f t="shared" si="0"/>
        <v/>
      </c>
      <c r="O16" s="40">
        <v>50</v>
      </c>
      <c r="P16" s="29">
        <f t="shared" si="13"/>
        <v>50</v>
      </c>
      <c r="Q16" s="31">
        <v>20.196400000000001</v>
      </c>
      <c r="R16" s="38" t="s">
        <v>300</v>
      </c>
      <c r="S16" s="41">
        <v>4.6093999999999999</v>
      </c>
      <c r="T16" s="38" t="s">
        <v>317</v>
      </c>
      <c r="U16" s="38" t="s">
        <v>299</v>
      </c>
      <c r="W16" s="7">
        <f t="shared" si="1"/>
        <v>21.223220900814113</v>
      </c>
      <c r="X16" s="7">
        <f>IF(W16="","",(IF(INDEX(Cables!$A$1:$U$200,MATCH(UPPER(E16),Cables!$B$1:$B$200,0),21)="",W16-2,(IF(INDEX(Cables!$A$1:$U$200,MATCH(UPPER(E16),Cables!$B$1:$B$200,0),21)*0.5&lt;P16,"Transit trop important",IF(INDEX(Cables!$A$1:$U$200,MATCH(UPPER(E16),Cables!$B$1:$B$200,0),21)*0.25&gt;P16,W16-2,W16-4))))))</f>
        <v>19.223220900814113</v>
      </c>
      <c r="Y16" s="7">
        <f>IF(W16="","",(IF(INDEX(Cables!$A$1:$U$200,MATCH(UPPER(E16),Cables!$B$1:$B$200,0),21)="",W16+2,(IF(INDEX(Cables!$A$1:$U$200,MATCH(UPPER(E16),Cables!$B$1:$B$200,0),21)*0.5&lt;P16,"Transit trop important",IF(INDEX(Cables!$A$1:$U$200,MATCH(UPPER(E16),Cables!$B$1:$B$200,0),21)*0.25&gt;P16,W16+2,W16+4))))))</f>
        <v>23.223220900814113</v>
      </c>
      <c r="Z16" s="19">
        <f>INDEX(Cables!$A$1:$N$200,MATCH(UPPER(E16),Cables!$B$1:$B$200,0),14)</f>
        <v>4.0299999999999997E-3</v>
      </c>
      <c r="AA16" s="8">
        <f t="shared" si="2"/>
        <v>0.67149999999999999</v>
      </c>
      <c r="AB16" s="8">
        <f t="shared" si="3"/>
        <v>200</v>
      </c>
      <c r="AC16" s="154">
        <f t="shared" si="10"/>
        <v>4.6093999999999999</v>
      </c>
      <c r="AD16" s="8">
        <f t="shared" si="4"/>
        <v>0.79</v>
      </c>
      <c r="AE16" s="8">
        <v>5.6699999999999998E-8</v>
      </c>
      <c r="AF16" s="20">
        <f>IF(ISNUMBER(INDEX(Cables!$A$1:$N$200,MATCH(UPPER(E16),Cables!$B$1:$B$200,0),5)/1000)=FALSE,"",INDEX(Cables!$A$1:$N$200,MATCH(UPPER(E16),Cables!$B$1:$B$200,0),5)/1000)</f>
        <v>1.03E-4</v>
      </c>
      <c r="AG16" s="20">
        <f>INDEX(Cables!$A$1:$N$200,MATCH(UPPER(E16),Cables!$B$1:$B$200,0),7)/1000</f>
        <v>2.64E-2</v>
      </c>
      <c r="AI16" s="8">
        <f t="shared" si="5"/>
        <v>293.35640000000001</v>
      </c>
      <c r="AJ16" s="8">
        <v>294.38322090081414</v>
      </c>
      <c r="AK16" s="21">
        <f t="shared" si="6"/>
        <v>3.8042997441592976</v>
      </c>
      <c r="AL16" s="20">
        <f t="shared" si="7"/>
        <v>3.8042999148905849</v>
      </c>
      <c r="AM16" s="21">
        <f t="shared" si="8"/>
        <v>-1.7073128733002818E-7</v>
      </c>
      <c r="AW16" s="41"/>
      <c r="AX16" s="157">
        <f>INDEX(Cables!A$3:U$91,MATCH('Element relatif aux mesures (I)'!E16,Cables!B$3:B$91,0),21)</f>
        <v>910</v>
      </c>
      <c r="AY16" s="158">
        <f>5/100*AX16</f>
        <v>45.5</v>
      </c>
      <c r="AZ16" s="158" t="b">
        <f t="shared" si="12"/>
        <v>0</v>
      </c>
    </row>
    <row r="17" spans="1:52" x14ac:dyDescent="0.2">
      <c r="A17" s="31"/>
      <c r="B17" s="32"/>
      <c r="C17" s="33">
        <v>6</v>
      </c>
      <c r="D17" s="34">
        <v>7</v>
      </c>
      <c r="E17" s="45" t="s">
        <v>309</v>
      </c>
      <c r="F17" s="35" t="s">
        <v>294</v>
      </c>
      <c r="G17" s="36" t="s">
        <v>312</v>
      </c>
      <c r="H17" s="37" t="s">
        <v>315</v>
      </c>
      <c r="I17" s="46"/>
      <c r="J17" s="31"/>
      <c r="K17" s="31"/>
      <c r="L17" s="31"/>
      <c r="M17" s="38"/>
      <c r="N17" s="39" t="str">
        <f t="shared" si="0"/>
        <v/>
      </c>
      <c r="O17" s="40">
        <v>60</v>
      </c>
      <c r="P17" s="29">
        <f t="shared" si="13"/>
        <v>60</v>
      </c>
      <c r="Q17" s="31">
        <v>20.196400000000001</v>
      </c>
      <c r="R17" s="38" t="s">
        <v>300</v>
      </c>
      <c r="S17" s="41">
        <v>4.6093999999999999</v>
      </c>
      <c r="T17" s="38" t="s">
        <v>317</v>
      </c>
      <c r="U17" s="38" t="s">
        <v>299</v>
      </c>
      <c r="W17" s="7">
        <f t="shared" si="1"/>
        <v>21.223220900814113</v>
      </c>
      <c r="X17" s="7">
        <f>IF(W17="","",(IF(INDEX(Cables!$A$1:$U$200,MATCH(UPPER(E17),Cables!$B$1:$B$200,0),21)="",W17-2,(IF(INDEX(Cables!$A$1:$U$200,MATCH(UPPER(E17),Cables!$B$1:$B$200,0),21)*0.5&lt;P17,"Transit trop important",IF(INDEX(Cables!$A$1:$U$200,MATCH(UPPER(E17),Cables!$B$1:$B$200,0),21)*0.25&gt;P17,W17-2,W17-4))))))</f>
        <v>19.223220900814113</v>
      </c>
      <c r="Y17" s="7">
        <f>IF(W17="","",(IF(INDEX(Cables!$A$1:$U$200,MATCH(UPPER(E17),Cables!$B$1:$B$200,0),21)="",W17+2,(IF(INDEX(Cables!$A$1:$U$200,MATCH(UPPER(E17),Cables!$B$1:$B$200,0),21)*0.5&lt;P17,"Transit trop important",IF(INDEX(Cables!$A$1:$U$200,MATCH(UPPER(E17),Cables!$B$1:$B$200,0),21)*0.25&gt;P17,W17+2,W17+4))))))</f>
        <v>23.223220900814113</v>
      </c>
      <c r="Z17" s="19">
        <f>INDEX(Cables!$A$1:$N$200,MATCH(UPPER(E17),Cables!$B$1:$B$200,0),14)</f>
        <v>4.0299999999999997E-3</v>
      </c>
      <c r="AA17" s="8">
        <f t="shared" si="2"/>
        <v>0.67149999999999999</v>
      </c>
      <c r="AB17" s="8">
        <f t="shared" si="3"/>
        <v>200</v>
      </c>
      <c r="AC17" s="154">
        <f t="shared" si="10"/>
        <v>4.6093999999999999</v>
      </c>
      <c r="AD17" s="8">
        <f t="shared" si="4"/>
        <v>0.79</v>
      </c>
      <c r="AE17" s="8">
        <v>5.6699999999999998E-8</v>
      </c>
      <c r="AF17" s="20">
        <f>IF(ISNUMBER(INDEX(Cables!$A$1:$N$200,MATCH(UPPER(E17),Cables!$B$1:$B$200,0),5)/1000)=FALSE,"",INDEX(Cables!$A$1:$N$200,MATCH(UPPER(E17),Cables!$B$1:$B$200,0),5)/1000)</f>
        <v>1.03E-4</v>
      </c>
      <c r="AG17" s="20">
        <f>INDEX(Cables!$A$1:$N$200,MATCH(UPPER(E17),Cables!$B$1:$B$200,0),7)/1000</f>
        <v>2.64E-2</v>
      </c>
      <c r="AI17" s="8">
        <f t="shared" si="5"/>
        <v>293.35640000000001</v>
      </c>
      <c r="AJ17" s="8">
        <v>294.38322090081414</v>
      </c>
      <c r="AK17" s="21">
        <f t="shared" si="6"/>
        <v>3.9181628315893886</v>
      </c>
      <c r="AL17" s="20">
        <f t="shared" si="7"/>
        <v>3.8042999148905849</v>
      </c>
      <c r="AM17" s="21">
        <f t="shared" si="8"/>
        <v>0.11386291669880366</v>
      </c>
      <c r="AW17" s="41"/>
      <c r="AX17" s="157">
        <f>INDEX(Cables!A$3:U$91,MATCH('Element relatif aux mesures (I)'!E17,Cables!B$3:B$91,0),21)</f>
        <v>910</v>
      </c>
      <c r="AY17" s="158">
        <f t="shared" si="11"/>
        <v>45.5</v>
      </c>
      <c r="AZ17" s="158" t="b">
        <f t="shared" si="12"/>
        <v>0</v>
      </c>
    </row>
    <row r="18" spans="1:52" x14ac:dyDescent="0.2">
      <c r="A18" s="31"/>
      <c r="B18" s="32"/>
      <c r="C18" s="33">
        <v>7</v>
      </c>
      <c r="D18" s="34">
        <v>8</v>
      </c>
      <c r="E18" s="45" t="s">
        <v>309</v>
      </c>
      <c r="F18" s="35" t="s">
        <v>294</v>
      </c>
      <c r="G18" s="36" t="s">
        <v>312</v>
      </c>
      <c r="H18" s="37" t="s">
        <v>315</v>
      </c>
      <c r="I18" s="46"/>
      <c r="J18" s="31"/>
      <c r="K18" s="31"/>
      <c r="L18" s="31"/>
      <c r="M18" s="38"/>
      <c r="N18" s="39" t="str">
        <f t="shared" si="0"/>
        <v/>
      </c>
      <c r="O18" s="40">
        <v>60</v>
      </c>
      <c r="P18" s="29">
        <f t="shared" si="13"/>
        <v>60</v>
      </c>
      <c r="Q18" s="31">
        <v>20.196400000000001</v>
      </c>
      <c r="R18" s="38" t="s">
        <v>300</v>
      </c>
      <c r="S18" s="41">
        <v>4.6093999999999999</v>
      </c>
      <c r="T18" s="38" t="s">
        <v>317</v>
      </c>
      <c r="U18" s="38" t="s">
        <v>299</v>
      </c>
      <c r="W18" s="7">
        <f t="shared" si="1"/>
        <v>21.223220900814113</v>
      </c>
      <c r="X18" s="7">
        <f>IF(W18="","",(IF(INDEX(Cables!$A$1:$U$200,MATCH(UPPER(E18),Cables!$B$1:$B$200,0),21)="",W18-2,(IF(INDEX(Cables!$A$1:$U$200,MATCH(UPPER(E18),Cables!$B$1:$B$200,0),21)*0.5&lt;P18,"Transit trop important",IF(INDEX(Cables!$A$1:$U$200,MATCH(UPPER(E18),Cables!$B$1:$B$200,0),21)*0.25&gt;P18,W18-2,W18-4))))))</f>
        <v>19.223220900814113</v>
      </c>
      <c r="Y18" s="7">
        <f>IF(W18="","",(IF(INDEX(Cables!$A$1:$U$200,MATCH(UPPER(E18),Cables!$B$1:$B$200,0),21)="",W18+2,(IF(INDEX(Cables!$A$1:$U$200,MATCH(UPPER(E18),Cables!$B$1:$B$200,0),21)*0.5&lt;P18,"Transit trop important",IF(INDEX(Cables!$A$1:$U$200,MATCH(UPPER(E18),Cables!$B$1:$B$200,0),21)*0.25&gt;P18,W18+2,W18+4))))))</f>
        <v>23.223220900814113</v>
      </c>
      <c r="Z18" s="19">
        <f>INDEX(Cables!$A$1:$N$200,MATCH(UPPER(E18),Cables!$B$1:$B$200,0),14)</f>
        <v>4.0299999999999997E-3</v>
      </c>
      <c r="AA18" s="8">
        <f t="shared" si="2"/>
        <v>0.67149999999999999</v>
      </c>
      <c r="AB18" s="8">
        <f t="shared" si="3"/>
        <v>200</v>
      </c>
      <c r="AC18" s="154">
        <f t="shared" si="10"/>
        <v>4.6093999999999999</v>
      </c>
      <c r="AD18" s="8">
        <f t="shared" si="4"/>
        <v>0.79</v>
      </c>
      <c r="AE18" s="8">
        <v>5.6699999999999998E-8</v>
      </c>
      <c r="AF18" s="20">
        <f>IF(ISNUMBER(INDEX(Cables!$A$1:$N$200,MATCH(UPPER(E18),Cables!$B$1:$B$200,0),5)/1000)=FALSE,"",INDEX(Cables!$A$1:$N$200,MATCH(UPPER(E18),Cables!$B$1:$B$200,0),5)/1000)</f>
        <v>1.03E-4</v>
      </c>
      <c r="AG18" s="20">
        <f>INDEX(Cables!$A$1:$N$200,MATCH(UPPER(E18),Cables!$B$1:$B$200,0),7)/1000</f>
        <v>2.64E-2</v>
      </c>
      <c r="AI18" s="8">
        <f t="shared" si="5"/>
        <v>293.35640000000001</v>
      </c>
      <c r="AJ18" s="8">
        <v>294.38322090081414</v>
      </c>
      <c r="AK18" s="21">
        <f t="shared" si="6"/>
        <v>3.9181628315893886</v>
      </c>
      <c r="AL18" s="20">
        <f t="shared" si="7"/>
        <v>3.8042999148905849</v>
      </c>
      <c r="AM18" s="21">
        <f t="shared" si="8"/>
        <v>0.11386291669880366</v>
      </c>
      <c r="AW18" s="41"/>
      <c r="AX18" s="157">
        <f>INDEX(Cables!A$3:U$91,MATCH('Element relatif aux mesures (I)'!E18,Cables!B$3:B$91,0),21)</f>
        <v>910</v>
      </c>
      <c r="AY18" s="158">
        <f t="shared" si="11"/>
        <v>45.5</v>
      </c>
      <c r="AZ18" s="158" t="b">
        <f t="shared" si="12"/>
        <v>0</v>
      </c>
    </row>
    <row r="19" spans="1:52" x14ac:dyDescent="0.2">
      <c r="A19" s="31"/>
      <c r="B19" s="32"/>
      <c r="C19" s="33">
        <v>8</v>
      </c>
      <c r="D19" s="34">
        <v>9</v>
      </c>
      <c r="E19" s="45" t="s">
        <v>309</v>
      </c>
      <c r="F19" s="35" t="s">
        <v>294</v>
      </c>
      <c r="G19" s="36" t="s">
        <v>312</v>
      </c>
      <c r="H19" s="37" t="s">
        <v>315</v>
      </c>
      <c r="I19" s="46"/>
      <c r="J19" s="31"/>
      <c r="K19" s="31"/>
      <c r="L19" s="31"/>
      <c r="M19" s="38"/>
      <c r="N19" s="39" t="str">
        <f t="shared" si="0"/>
        <v/>
      </c>
      <c r="O19" s="40">
        <v>50</v>
      </c>
      <c r="P19" s="29">
        <f t="shared" si="13"/>
        <v>50</v>
      </c>
      <c r="Q19" s="31">
        <v>20.196400000000001</v>
      </c>
      <c r="R19" s="38" t="s">
        <v>300</v>
      </c>
      <c r="S19" s="41">
        <v>4.6093999999999999</v>
      </c>
      <c r="T19" s="38" t="s">
        <v>317</v>
      </c>
      <c r="U19" s="38" t="s">
        <v>299</v>
      </c>
      <c r="W19" s="7">
        <f t="shared" si="1"/>
        <v>21.223220900814113</v>
      </c>
      <c r="X19" s="7">
        <f>IF(W19="","",(IF(INDEX(Cables!$A$1:$U$200,MATCH(UPPER(E19),Cables!$B$1:$B$200,0),21)="",W19-2,(IF(INDEX(Cables!$A$1:$U$200,MATCH(UPPER(E19),Cables!$B$1:$B$200,0),21)*0.5&lt;P19,"Transit trop important",IF(INDEX(Cables!$A$1:$U$200,MATCH(UPPER(E19),Cables!$B$1:$B$200,0),21)*0.25&gt;P19,W19-2,W19-4))))))</f>
        <v>19.223220900814113</v>
      </c>
      <c r="Y19" s="7">
        <f>IF(W19="","",(IF(INDEX(Cables!$A$1:$U$200,MATCH(UPPER(E19),Cables!$B$1:$B$200,0),21)="",W19+2,(IF(INDEX(Cables!$A$1:$U$200,MATCH(UPPER(E19),Cables!$B$1:$B$200,0),21)*0.5&lt;P19,"Transit trop important",IF(INDEX(Cables!$A$1:$U$200,MATCH(UPPER(E19),Cables!$B$1:$B$200,0),21)*0.25&gt;P19,W19+2,W19+4))))))</f>
        <v>23.223220900814113</v>
      </c>
      <c r="Z19" s="19">
        <f>INDEX(Cables!$A$1:$N$200,MATCH(UPPER(E19),Cables!$B$1:$B$200,0),14)</f>
        <v>4.0299999999999997E-3</v>
      </c>
      <c r="AA19" s="8">
        <f t="shared" si="2"/>
        <v>0.67149999999999999</v>
      </c>
      <c r="AB19" s="8">
        <f t="shared" si="3"/>
        <v>200</v>
      </c>
      <c r="AC19" s="154">
        <f t="shared" si="10"/>
        <v>4.6093999999999999</v>
      </c>
      <c r="AD19" s="8">
        <f t="shared" si="4"/>
        <v>0.79</v>
      </c>
      <c r="AE19" s="8">
        <v>5.6699999999999998E-8</v>
      </c>
      <c r="AF19" s="20">
        <f>IF(ISNUMBER(INDEX(Cables!$A$1:$N$200,MATCH(UPPER(E19),Cables!$B$1:$B$200,0),5)/1000)=FALSE,"",INDEX(Cables!$A$1:$N$200,MATCH(UPPER(E19),Cables!$B$1:$B$200,0),5)/1000)</f>
        <v>1.03E-4</v>
      </c>
      <c r="AG19" s="20">
        <f>INDEX(Cables!$A$1:$N$200,MATCH(UPPER(E19),Cables!$B$1:$B$200,0),7)/1000</f>
        <v>2.64E-2</v>
      </c>
      <c r="AI19" s="8">
        <f t="shared" si="5"/>
        <v>293.35640000000001</v>
      </c>
      <c r="AJ19" s="8">
        <v>294.38322090081414</v>
      </c>
      <c r="AK19" s="21">
        <f t="shared" si="6"/>
        <v>3.8042997441592976</v>
      </c>
      <c r="AL19" s="20">
        <f t="shared" si="7"/>
        <v>3.8042999148905849</v>
      </c>
      <c r="AM19" s="21">
        <f t="shared" si="8"/>
        <v>-1.7073128733002818E-7</v>
      </c>
      <c r="AW19" s="41"/>
      <c r="AX19" s="157">
        <f>INDEX(Cables!A$3:U$91,MATCH('Element relatif aux mesures (I)'!E19,Cables!B$3:B$91,0),21)</f>
        <v>910</v>
      </c>
      <c r="AY19" s="158">
        <f t="shared" si="11"/>
        <v>45.5</v>
      </c>
      <c r="AZ19" s="158" t="b">
        <f t="shared" si="12"/>
        <v>0</v>
      </c>
    </row>
    <row r="20" spans="1:52" x14ac:dyDescent="0.2">
      <c r="A20" s="31"/>
      <c r="B20" s="32"/>
      <c r="C20" s="33">
        <v>9</v>
      </c>
      <c r="D20" s="34">
        <v>10</v>
      </c>
      <c r="E20" s="45" t="s">
        <v>309</v>
      </c>
      <c r="F20" s="35" t="s">
        <v>294</v>
      </c>
      <c r="G20" s="36" t="s">
        <v>312</v>
      </c>
      <c r="H20" s="37" t="s">
        <v>315</v>
      </c>
      <c r="I20" s="46"/>
      <c r="J20" s="31"/>
      <c r="K20" s="31"/>
      <c r="L20" s="31"/>
      <c r="M20" s="38"/>
      <c r="N20" s="39" t="str">
        <f t="shared" si="0"/>
        <v/>
      </c>
      <c r="O20" s="40">
        <v>70</v>
      </c>
      <c r="P20" s="29">
        <f t="shared" si="13"/>
        <v>70</v>
      </c>
      <c r="Q20" s="31">
        <v>20.196400000000001</v>
      </c>
      <c r="R20" s="38" t="s">
        <v>300</v>
      </c>
      <c r="S20" s="41">
        <v>4.6093999999999999</v>
      </c>
      <c r="T20" s="38" t="s">
        <v>317</v>
      </c>
      <c r="U20" s="38" t="s">
        <v>299</v>
      </c>
      <c r="W20" s="7">
        <f t="shared" si="1"/>
        <v>21.223220900814113</v>
      </c>
      <c r="X20" s="7">
        <f>IF(W20="","",(IF(INDEX(Cables!$A$1:$U$200,MATCH(UPPER(E20),Cables!$B$1:$B$200,0),21)="",W20-2,(IF(INDEX(Cables!$A$1:$U$200,MATCH(UPPER(E20),Cables!$B$1:$B$200,0),21)*0.5&lt;P20,"Transit trop important",IF(INDEX(Cables!$A$1:$U$200,MATCH(UPPER(E20),Cables!$B$1:$B$200,0),21)*0.25&gt;P20,W20-2,W20-4))))))</f>
        <v>19.223220900814113</v>
      </c>
      <c r="Y20" s="7">
        <f>IF(W20="","",(IF(INDEX(Cables!$A$1:$U$200,MATCH(UPPER(E20),Cables!$B$1:$B$200,0),21)="",W20+2,(IF(INDEX(Cables!$A$1:$U$200,MATCH(UPPER(E20),Cables!$B$1:$B$200,0),21)*0.5&lt;P20,"Transit trop important",IF(INDEX(Cables!$A$1:$U$200,MATCH(UPPER(E20),Cables!$B$1:$B$200,0),21)*0.25&gt;P20,W20+2,W20+4))))))</f>
        <v>23.223220900814113</v>
      </c>
      <c r="Z20" s="19">
        <f>INDEX(Cables!$A$1:$N$200,MATCH(UPPER(E20),Cables!$B$1:$B$200,0),14)</f>
        <v>4.0299999999999997E-3</v>
      </c>
      <c r="AA20" s="8">
        <f t="shared" si="2"/>
        <v>0.67149999999999999</v>
      </c>
      <c r="AB20" s="8">
        <f t="shared" si="3"/>
        <v>200</v>
      </c>
      <c r="AC20" s="154">
        <f t="shared" si="10"/>
        <v>4.6093999999999999</v>
      </c>
      <c r="AD20" s="8">
        <f t="shared" si="4"/>
        <v>0.79</v>
      </c>
      <c r="AE20" s="8">
        <v>5.6699999999999998E-8</v>
      </c>
      <c r="AF20" s="20">
        <f>IF(ISNUMBER(INDEX(Cables!$A$1:$N$200,MATCH(UPPER(E20),Cables!$B$1:$B$200,0),5)/1000)=FALSE,"",INDEX(Cables!$A$1:$N$200,MATCH(UPPER(E20),Cables!$B$1:$B$200,0),5)/1000)</f>
        <v>1.03E-4</v>
      </c>
      <c r="AG20" s="20">
        <f>INDEX(Cables!$A$1:$N$200,MATCH(UPPER(E20),Cables!$B$1:$B$200,0),7)/1000</f>
        <v>2.64E-2</v>
      </c>
      <c r="AI20" s="8">
        <f t="shared" si="5"/>
        <v>293.35640000000001</v>
      </c>
      <c r="AJ20" s="8">
        <v>294.38322090081414</v>
      </c>
      <c r="AK20" s="21">
        <f t="shared" si="6"/>
        <v>4.0527282985522231</v>
      </c>
      <c r="AL20" s="20">
        <f t="shared" si="7"/>
        <v>3.8042999148905849</v>
      </c>
      <c r="AM20" s="21">
        <f t="shared" si="8"/>
        <v>0.24842838366163811</v>
      </c>
      <c r="AW20" s="41"/>
      <c r="AX20" s="157">
        <f>INDEX(Cables!A$3:U$91,MATCH('Element relatif aux mesures (I)'!E20,Cables!B$3:B$91,0),21)</f>
        <v>910</v>
      </c>
      <c r="AY20" s="158">
        <f t="shared" si="11"/>
        <v>45.5</v>
      </c>
      <c r="AZ20" s="158" t="b">
        <f t="shared" si="12"/>
        <v>0</v>
      </c>
    </row>
    <row r="21" spans="1:52" x14ac:dyDescent="0.2">
      <c r="A21" s="31"/>
      <c r="B21" s="32"/>
      <c r="C21" s="33">
        <v>10</v>
      </c>
      <c r="D21" s="34">
        <v>11</v>
      </c>
      <c r="E21" s="45" t="s">
        <v>309</v>
      </c>
      <c r="F21" s="35" t="s">
        <v>294</v>
      </c>
      <c r="G21" s="36" t="s">
        <v>312</v>
      </c>
      <c r="H21" s="37" t="s">
        <v>316</v>
      </c>
      <c r="I21" s="46"/>
      <c r="J21" s="31"/>
      <c r="K21" s="31"/>
      <c r="L21" s="31"/>
      <c r="M21" s="38"/>
      <c r="N21" s="39" t="str">
        <f t="shared" si="0"/>
        <v/>
      </c>
      <c r="O21" s="40">
        <v>50</v>
      </c>
      <c r="P21" s="29">
        <f t="shared" si="13"/>
        <v>50</v>
      </c>
      <c r="Q21" s="31">
        <v>20.673766666666666</v>
      </c>
      <c r="R21" s="38" t="s">
        <v>300</v>
      </c>
      <c r="S21" s="41">
        <v>4.5161666666666669</v>
      </c>
      <c r="T21" s="38" t="s">
        <v>317</v>
      </c>
      <c r="U21" s="38" t="s">
        <v>299</v>
      </c>
      <c r="W21" s="7">
        <f t="shared" si="1"/>
        <v>21.708675836462248</v>
      </c>
      <c r="X21" s="7">
        <f>IF(W21="","",(IF(INDEX(Cables!$A$1:$U$200,MATCH(UPPER(E21),Cables!$B$1:$B$200,0),21)="",W21-2,(IF(INDEX(Cables!$A$1:$U$200,MATCH(UPPER(E21),Cables!$B$1:$B$200,0),21)*0.5&lt;P21,"Transit trop important",IF(INDEX(Cables!$A$1:$U$200,MATCH(UPPER(E21),Cables!$B$1:$B$200,0),21)*0.25&gt;P21,W21-2,W21-4))))))</f>
        <v>19.708675836462248</v>
      </c>
      <c r="Y21" s="7">
        <f>IF(W21="","",(IF(INDEX(Cables!$A$1:$U$200,MATCH(UPPER(E21),Cables!$B$1:$B$200,0),21)="",W21+2,(IF(INDEX(Cables!$A$1:$U$200,MATCH(UPPER(E21),Cables!$B$1:$B$200,0),21)*0.5&lt;P21,"Transit trop important",IF(INDEX(Cables!$A$1:$U$200,MATCH(UPPER(E21),Cables!$B$1:$B$200,0),21)*0.25&gt;P21,W21+2,W21+4))))))</f>
        <v>23.708675836462248</v>
      </c>
      <c r="Z21" s="19">
        <f>INDEX(Cables!$A$1:$N$200,MATCH(UPPER(E21),Cables!$B$1:$B$200,0),14)</f>
        <v>4.0299999999999997E-3</v>
      </c>
      <c r="AA21" s="8">
        <f t="shared" si="2"/>
        <v>0.67149999999999999</v>
      </c>
      <c r="AB21" s="8">
        <f t="shared" si="3"/>
        <v>200</v>
      </c>
      <c r="AC21" s="154">
        <f t="shared" si="10"/>
        <v>4.5161666666666669</v>
      </c>
      <c r="AD21" s="8">
        <f t="shared" si="4"/>
        <v>0.79</v>
      </c>
      <c r="AE21" s="8">
        <v>5.6699999999999998E-8</v>
      </c>
      <c r="AF21" s="20">
        <f>IF(ISNUMBER(INDEX(Cables!$A$1:$N$200,MATCH(UPPER(E21),Cables!$B$1:$B$200,0),5)/1000)=FALSE,"",INDEX(Cables!$A$1:$N$200,MATCH(UPPER(E21),Cables!$B$1:$B$200,0),5)/1000)</f>
        <v>1.03E-4</v>
      </c>
      <c r="AG21" s="20">
        <f>INDEX(Cables!$A$1:$N$200,MATCH(UPPER(E21),Cables!$B$1:$B$200,0),7)/1000</f>
        <v>2.64E-2</v>
      </c>
      <c r="AI21" s="8">
        <f t="shared" si="5"/>
        <v>293.83376666666669</v>
      </c>
      <c r="AJ21" s="8">
        <v>294.86867583646227</v>
      </c>
      <c r="AK21" s="21">
        <f t="shared" si="6"/>
        <v>3.8048035128823932</v>
      </c>
      <c r="AL21" s="20">
        <f t="shared" si="7"/>
        <v>3.8048037021554517</v>
      </c>
      <c r="AM21" s="21">
        <f t="shared" si="8"/>
        <v>-1.8927305855953591E-7</v>
      </c>
      <c r="AW21" s="41"/>
      <c r="AX21" s="157">
        <f>INDEX(Cables!A$3:U$91,MATCH('Element relatif aux mesures (I)'!E21,Cables!B$3:B$91,0),21)</f>
        <v>910</v>
      </c>
      <c r="AY21" s="158">
        <f t="shared" si="11"/>
        <v>45.5</v>
      </c>
      <c r="AZ21" s="158" t="b">
        <f t="shared" si="12"/>
        <v>0</v>
      </c>
    </row>
    <row r="22" spans="1:52" x14ac:dyDescent="0.2">
      <c r="A22" s="31"/>
      <c r="B22" s="32"/>
      <c r="C22" s="33">
        <v>11</v>
      </c>
      <c r="D22" s="34">
        <v>12</v>
      </c>
      <c r="E22" s="45" t="s">
        <v>309</v>
      </c>
      <c r="F22" s="35" t="s">
        <v>294</v>
      </c>
      <c r="G22" s="36" t="s">
        <v>312</v>
      </c>
      <c r="H22" s="37" t="s">
        <v>316</v>
      </c>
      <c r="I22" s="46"/>
      <c r="J22" s="31"/>
      <c r="K22" s="31"/>
      <c r="L22" s="31"/>
      <c r="M22" s="38"/>
      <c r="N22" s="39" t="str">
        <f t="shared" si="0"/>
        <v/>
      </c>
      <c r="O22" s="40">
        <v>90</v>
      </c>
      <c r="P22" s="29">
        <f t="shared" si="13"/>
        <v>90</v>
      </c>
      <c r="Q22" s="31">
        <v>20.673766666666666</v>
      </c>
      <c r="R22" s="38" t="s">
        <v>300</v>
      </c>
      <c r="S22" s="41">
        <v>4.5161666666666669</v>
      </c>
      <c r="T22" s="38" t="s">
        <v>317</v>
      </c>
      <c r="U22" s="38" t="s">
        <v>299</v>
      </c>
      <c r="W22" s="7">
        <f t="shared" si="1"/>
        <v>21.708675836462248</v>
      </c>
      <c r="X22" s="7">
        <f>IF(W22="","",(IF(INDEX(Cables!$A$1:$U$200,MATCH(UPPER(E22),Cables!$B$1:$B$200,0),21)="",W22-2,(IF(INDEX(Cables!$A$1:$U$200,MATCH(UPPER(E22),Cables!$B$1:$B$200,0),21)*0.5&lt;P22,"Transit trop important",IF(INDEX(Cables!$A$1:$U$200,MATCH(UPPER(E22),Cables!$B$1:$B$200,0),21)*0.25&gt;P22,W22-2,W22-4))))))</f>
        <v>19.708675836462248</v>
      </c>
      <c r="Y22" s="7">
        <f>IF(W22="","",(IF(INDEX(Cables!$A$1:$U$200,MATCH(UPPER(E22),Cables!$B$1:$B$200,0),21)="",W22+2,(IF(INDEX(Cables!$A$1:$U$200,MATCH(UPPER(E22),Cables!$B$1:$B$200,0),21)*0.5&lt;P22,"Transit trop important",IF(INDEX(Cables!$A$1:$U$200,MATCH(UPPER(E22),Cables!$B$1:$B$200,0),21)*0.25&gt;P22,W22+2,W22+4))))))</f>
        <v>23.708675836462248</v>
      </c>
      <c r="Z22" s="19">
        <f>INDEX(Cables!$A$1:$N$200,MATCH(UPPER(E22),Cables!$B$1:$B$200,0),14)</f>
        <v>4.0299999999999997E-3</v>
      </c>
      <c r="AA22" s="8">
        <f t="shared" si="2"/>
        <v>0.67149999999999999</v>
      </c>
      <c r="AB22" s="8">
        <f t="shared" si="3"/>
        <v>200</v>
      </c>
      <c r="AC22" s="154">
        <f t="shared" si="10"/>
        <v>4.5161666666666669</v>
      </c>
      <c r="AD22" s="8">
        <f t="shared" si="4"/>
        <v>0.79</v>
      </c>
      <c r="AE22" s="8">
        <v>5.6699999999999998E-8</v>
      </c>
      <c r="AF22" s="20">
        <f>IF(ISNUMBER(INDEX(Cables!$A$1:$N$200,MATCH(UPPER(E22),Cables!$B$1:$B$200,0),5)/1000)=FALSE,"",INDEX(Cables!$A$1:$N$200,MATCH(UPPER(E22),Cables!$B$1:$B$200,0),5)/1000)</f>
        <v>1.03E-4</v>
      </c>
      <c r="AG22" s="20">
        <f>INDEX(Cables!$A$1:$N$200,MATCH(UPPER(E22),Cables!$B$1:$B$200,0),7)/1000</f>
        <v>2.64E-2</v>
      </c>
      <c r="AI22" s="8">
        <f t="shared" si="5"/>
        <v>293.83376666666669</v>
      </c>
      <c r="AJ22" s="8">
        <v>294.86867583646227</v>
      </c>
      <c r="AK22" s="21">
        <f t="shared" si="6"/>
        <v>4.3855985817389529</v>
      </c>
      <c r="AL22" s="20">
        <f t="shared" si="7"/>
        <v>3.8048037021554517</v>
      </c>
      <c r="AM22" s="21">
        <f t="shared" si="8"/>
        <v>0.58079487958350118</v>
      </c>
      <c r="AW22" s="41"/>
      <c r="AX22" s="157">
        <f>INDEX(Cables!A$3:U$91,MATCH('Element relatif aux mesures (I)'!E22,Cables!B$3:B$91,0),21)</f>
        <v>910</v>
      </c>
      <c r="AY22" s="158">
        <f t="shared" si="11"/>
        <v>45.5</v>
      </c>
      <c r="AZ22" s="158" t="b">
        <f t="shared" si="12"/>
        <v>0</v>
      </c>
    </row>
    <row r="23" spans="1:52" x14ac:dyDescent="0.2">
      <c r="A23" s="31"/>
      <c r="B23" s="32"/>
      <c r="C23" s="33">
        <v>12</v>
      </c>
      <c r="D23" s="34">
        <v>13</v>
      </c>
      <c r="E23" s="45" t="s">
        <v>309</v>
      </c>
      <c r="F23" s="35" t="s">
        <v>294</v>
      </c>
      <c r="G23" s="36" t="s">
        <v>312</v>
      </c>
      <c r="H23" s="37" t="s">
        <v>316</v>
      </c>
      <c r="I23" s="46"/>
      <c r="J23" s="31"/>
      <c r="K23" s="31"/>
      <c r="L23" s="31"/>
      <c r="M23" s="38"/>
      <c r="N23" s="39" t="str">
        <f t="shared" si="0"/>
        <v/>
      </c>
      <c r="O23" s="40">
        <v>50</v>
      </c>
      <c r="P23" s="29">
        <f t="shared" si="13"/>
        <v>50</v>
      </c>
      <c r="Q23" s="31">
        <v>20.673766666666666</v>
      </c>
      <c r="R23" s="38" t="s">
        <v>300</v>
      </c>
      <c r="S23" s="41">
        <v>4.5161666666666669</v>
      </c>
      <c r="T23" s="38" t="s">
        <v>317</v>
      </c>
      <c r="U23" s="38" t="s">
        <v>299</v>
      </c>
      <c r="W23" s="7">
        <f t="shared" si="1"/>
        <v>21.708675836462248</v>
      </c>
      <c r="X23" s="7">
        <f>IF(W23="","",(IF(INDEX(Cables!$A$1:$U$200,MATCH(UPPER(E23),Cables!$B$1:$B$200,0),21)="",W23-2,(IF(INDEX(Cables!$A$1:$U$200,MATCH(UPPER(E23),Cables!$B$1:$B$200,0),21)*0.5&lt;P23,"Transit trop important",IF(INDEX(Cables!$A$1:$U$200,MATCH(UPPER(E23),Cables!$B$1:$B$200,0),21)*0.25&gt;P23,W23-2,W23-4))))))</f>
        <v>19.708675836462248</v>
      </c>
      <c r="Y23" s="7">
        <f>IF(W23="","",(IF(INDEX(Cables!$A$1:$U$200,MATCH(UPPER(E23),Cables!$B$1:$B$200,0),21)="",W23+2,(IF(INDEX(Cables!$A$1:$U$200,MATCH(UPPER(E23),Cables!$B$1:$B$200,0),21)*0.5&lt;P23,"Transit trop important",IF(INDEX(Cables!$A$1:$U$200,MATCH(UPPER(E23),Cables!$B$1:$B$200,0),21)*0.25&gt;P23,W23+2,W23+4))))))</f>
        <v>23.708675836462248</v>
      </c>
      <c r="Z23" s="19">
        <f>INDEX(Cables!$A$1:$N$200,MATCH(UPPER(E23),Cables!$B$1:$B$200,0),14)</f>
        <v>4.0299999999999997E-3</v>
      </c>
      <c r="AA23" s="8">
        <f t="shared" si="2"/>
        <v>0.67149999999999999</v>
      </c>
      <c r="AB23" s="8">
        <f t="shared" si="3"/>
        <v>200</v>
      </c>
      <c r="AC23" s="154">
        <f t="shared" si="10"/>
        <v>4.5161666666666669</v>
      </c>
      <c r="AD23" s="8">
        <f t="shared" si="4"/>
        <v>0.79</v>
      </c>
      <c r="AE23" s="8">
        <v>5.6699999999999998E-8</v>
      </c>
      <c r="AF23" s="20">
        <f>IF(ISNUMBER(INDEX(Cables!$A$1:$N$200,MATCH(UPPER(E23),Cables!$B$1:$B$200,0),5)/1000)=FALSE,"",INDEX(Cables!$A$1:$N$200,MATCH(UPPER(E23),Cables!$B$1:$B$200,0),5)/1000)</f>
        <v>1.03E-4</v>
      </c>
      <c r="AG23" s="20">
        <f>INDEX(Cables!$A$1:$N$200,MATCH(UPPER(E23),Cables!$B$1:$B$200,0),7)/1000</f>
        <v>2.64E-2</v>
      </c>
      <c r="AI23" s="8">
        <f t="shared" si="5"/>
        <v>293.83376666666669</v>
      </c>
      <c r="AJ23" s="8">
        <v>294.86867583646227</v>
      </c>
      <c r="AK23" s="21">
        <f t="shared" si="6"/>
        <v>3.8048035128823932</v>
      </c>
      <c r="AL23" s="20">
        <f t="shared" si="7"/>
        <v>3.8048037021554517</v>
      </c>
      <c r="AM23" s="21">
        <f t="shared" si="8"/>
        <v>-1.8927305855953591E-7</v>
      </c>
      <c r="AW23" s="41"/>
      <c r="AX23" s="157">
        <f>INDEX(Cables!A$3:U$91,MATCH('Element relatif aux mesures (I)'!E23,Cables!B$3:B$91,0),21)</f>
        <v>910</v>
      </c>
      <c r="AY23" s="158">
        <f t="shared" si="11"/>
        <v>45.5</v>
      </c>
      <c r="AZ23" s="158" t="b">
        <f t="shared" si="12"/>
        <v>0</v>
      </c>
    </row>
    <row r="24" spans="1:52" x14ac:dyDescent="0.2">
      <c r="A24" s="31"/>
      <c r="B24" s="32"/>
      <c r="C24" s="33">
        <v>13</v>
      </c>
      <c r="D24" s="34">
        <v>14</v>
      </c>
      <c r="E24" s="45" t="s">
        <v>309</v>
      </c>
      <c r="F24" s="35" t="s">
        <v>294</v>
      </c>
      <c r="G24" s="36" t="s">
        <v>312</v>
      </c>
      <c r="H24" s="37" t="s">
        <v>316</v>
      </c>
      <c r="I24" s="46"/>
      <c r="J24" s="31"/>
      <c r="K24" s="31"/>
      <c r="L24" s="31"/>
      <c r="M24" s="38"/>
      <c r="N24" s="39" t="str">
        <f t="shared" si="0"/>
        <v/>
      </c>
      <c r="O24" s="40">
        <v>50</v>
      </c>
      <c r="P24" s="29">
        <f t="shared" si="13"/>
        <v>50</v>
      </c>
      <c r="Q24" s="31">
        <v>20.673766666666666</v>
      </c>
      <c r="R24" s="38" t="s">
        <v>300</v>
      </c>
      <c r="S24" s="41">
        <v>4.5161666666666669</v>
      </c>
      <c r="T24" s="38" t="s">
        <v>317</v>
      </c>
      <c r="U24" s="38" t="s">
        <v>299</v>
      </c>
      <c r="W24" s="7">
        <f t="shared" si="1"/>
        <v>21.708675836462248</v>
      </c>
      <c r="X24" s="7">
        <f>IF(W24="","",(IF(INDEX(Cables!$A$1:$U$200,MATCH(UPPER(E24),Cables!$B$1:$B$200,0),21)="",W24-2,(IF(INDEX(Cables!$A$1:$U$200,MATCH(UPPER(E24),Cables!$B$1:$B$200,0),21)*0.5&lt;P24,"Transit trop important",IF(INDEX(Cables!$A$1:$U$200,MATCH(UPPER(E24),Cables!$B$1:$B$200,0),21)*0.25&gt;P24,W24-2,W24-4))))))</f>
        <v>19.708675836462248</v>
      </c>
      <c r="Y24" s="7">
        <f>IF(W24="","",(IF(INDEX(Cables!$A$1:$U$200,MATCH(UPPER(E24),Cables!$B$1:$B$200,0),21)="",W24+2,(IF(INDEX(Cables!$A$1:$U$200,MATCH(UPPER(E24),Cables!$B$1:$B$200,0),21)*0.5&lt;P24,"Transit trop important",IF(INDEX(Cables!$A$1:$U$200,MATCH(UPPER(E24),Cables!$B$1:$B$200,0),21)*0.25&gt;P24,W24+2,W24+4))))))</f>
        <v>23.708675836462248</v>
      </c>
      <c r="Z24" s="19">
        <f>INDEX(Cables!$A$1:$N$200,MATCH(UPPER(E24),Cables!$B$1:$B$200,0),14)</f>
        <v>4.0299999999999997E-3</v>
      </c>
      <c r="AA24" s="8">
        <f t="shared" si="2"/>
        <v>0.67149999999999999</v>
      </c>
      <c r="AB24" s="8">
        <f t="shared" si="3"/>
        <v>200</v>
      </c>
      <c r="AC24" s="154">
        <f t="shared" si="10"/>
        <v>4.5161666666666669</v>
      </c>
      <c r="AD24" s="8">
        <f t="shared" si="4"/>
        <v>0.79</v>
      </c>
      <c r="AE24" s="8">
        <v>5.6699999999999998E-8</v>
      </c>
      <c r="AF24" s="20">
        <f>IF(ISNUMBER(INDEX(Cables!$A$1:$N$200,MATCH(UPPER(E24),Cables!$B$1:$B$200,0),5)/1000)=FALSE,"",INDEX(Cables!$A$1:$N$200,MATCH(UPPER(E24),Cables!$B$1:$B$200,0),5)/1000)</f>
        <v>1.03E-4</v>
      </c>
      <c r="AG24" s="20">
        <f>INDEX(Cables!$A$1:$N$200,MATCH(UPPER(E24),Cables!$B$1:$B$200,0),7)/1000</f>
        <v>2.64E-2</v>
      </c>
      <c r="AI24" s="8">
        <f t="shared" si="5"/>
        <v>293.83376666666669</v>
      </c>
      <c r="AJ24" s="8">
        <v>294.86867583646227</v>
      </c>
      <c r="AK24" s="21">
        <f t="shared" si="6"/>
        <v>3.8048035128823932</v>
      </c>
      <c r="AL24" s="20">
        <f t="shared" si="7"/>
        <v>3.8048037021554517</v>
      </c>
      <c r="AM24" s="21">
        <f t="shared" si="8"/>
        <v>-1.8927305855953591E-7</v>
      </c>
      <c r="AW24" s="41"/>
      <c r="AX24" s="157">
        <f>INDEX(Cables!A$3:U$91,MATCH('Element relatif aux mesures (I)'!E24,Cables!B$3:B$91,0),21)</f>
        <v>910</v>
      </c>
      <c r="AY24" s="158">
        <f t="shared" si="11"/>
        <v>45.5</v>
      </c>
      <c r="AZ24" s="158" t="b">
        <f t="shared" si="12"/>
        <v>0</v>
      </c>
    </row>
    <row r="25" spans="1:52" x14ac:dyDescent="0.2">
      <c r="A25" s="31"/>
      <c r="B25" s="32"/>
      <c r="C25" s="33">
        <v>14</v>
      </c>
      <c r="D25" s="34">
        <v>15</v>
      </c>
      <c r="E25" s="45" t="s">
        <v>138</v>
      </c>
      <c r="F25" s="35" t="s">
        <v>294</v>
      </c>
      <c r="G25" s="36" t="s">
        <v>312</v>
      </c>
      <c r="H25" s="37" t="s">
        <v>316</v>
      </c>
      <c r="I25" s="46"/>
      <c r="J25" s="31"/>
      <c r="K25" s="31"/>
      <c r="L25" s="31"/>
      <c r="M25" s="38"/>
      <c r="N25" s="39" t="str">
        <f t="shared" si="0"/>
        <v/>
      </c>
      <c r="O25" s="40">
        <v>60</v>
      </c>
      <c r="P25" s="29">
        <f t="shared" si="13"/>
        <v>60</v>
      </c>
      <c r="Q25" s="31">
        <v>20.673766666666666</v>
      </c>
      <c r="R25" s="38" t="s">
        <v>300</v>
      </c>
      <c r="S25" s="41">
        <v>4.5161666666666669</v>
      </c>
      <c r="T25" s="38" t="s">
        <v>317</v>
      </c>
      <c r="U25" s="38" t="s">
        <v>299</v>
      </c>
      <c r="W25" s="7">
        <f t="shared" si="1"/>
        <v>21.708675836462248</v>
      </c>
      <c r="X25" s="7">
        <f>IF(W25="","",(IF(INDEX(Cables!$A$1:$U$200,MATCH(UPPER(E25),Cables!$B$1:$B$200,0),21)="",W25-2,(IF(INDEX(Cables!$A$1:$U$200,MATCH(UPPER(E25),Cables!$B$1:$B$200,0),21)*0.5&lt;P25,"Transit trop important",IF(INDEX(Cables!$A$1:$U$200,MATCH(UPPER(E25),Cables!$B$1:$B$200,0),21)*0.25&gt;P25,W25-2,W25-4))))))</f>
        <v>19.708675836462248</v>
      </c>
      <c r="Y25" s="7">
        <f>IF(W25="","",(IF(INDEX(Cables!$A$1:$U$200,MATCH(UPPER(E25),Cables!$B$1:$B$200,0),21)="",W25+2,(IF(INDEX(Cables!$A$1:$U$200,MATCH(UPPER(E25),Cables!$B$1:$B$200,0),21)*0.5&lt;P25,"Transit trop important",IF(INDEX(Cables!$A$1:$U$200,MATCH(UPPER(E25),Cables!$B$1:$B$200,0),21)*0.25&gt;P25,W25+2,W25+4))))))</f>
        <v>23.708675836462248</v>
      </c>
      <c r="Z25" s="19">
        <f>INDEX(Cables!$A$1:$N$200,MATCH(UPPER(E25),Cables!$B$1:$B$200,0),14)</f>
        <v>3.5999999999999999E-3</v>
      </c>
      <c r="AA25" s="8">
        <f t="shared" si="2"/>
        <v>0.67149999999999999</v>
      </c>
      <c r="AB25" s="8">
        <f t="shared" si="3"/>
        <v>200</v>
      </c>
      <c r="AC25" s="154">
        <f t="shared" si="10"/>
        <v>4.5161666666666669</v>
      </c>
      <c r="AD25" s="8">
        <f t="shared" si="4"/>
        <v>0.79</v>
      </c>
      <c r="AE25" s="8">
        <v>5.6699999999999998E-8</v>
      </c>
      <c r="AF25" s="20">
        <f>IF(ISNUMBER(INDEX(Cables!$A$1:$N$200,MATCH(UPPER(E25),Cables!$B$1:$B$200,0),5)/1000)=FALSE,"",INDEX(Cables!$A$1:$N$200,MATCH(UPPER(E25),Cables!$B$1:$B$200,0),5)/1000)</f>
        <v>6.4199999999999999E-4</v>
      </c>
      <c r="AG25" s="20">
        <f>INDEX(Cables!$A$1:$N$200,MATCH(UPPER(E25),Cables!$B$1:$B$200,0),7)/1000</f>
        <v>1.26E-2</v>
      </c>
      <c r="AI25" s="8">
        <f t="shared" si="5"/>
        <v>293.83376666666669</v>
      </c>
      <c r="AJ25" s="8">
        <v>294.86867583646227</v>
      </c>
      <c r="AK25" s="21">
        <f t="shared" si="6"/>
        <v>4.0176799329356339</v>
      </c>
      <c r="AL25" s="20">
        <f t="shared" si="7"/>
        <v>2.6372232904914554</v>
      </c>
      <c r="AM25" s="21">
        <f t="shared" si="8"/>
        <v>1.3804566424441784</v>
      </c>
      <c r="AW25" s="41"/>
      <c r="AX25" s="157">
        <f>INDEX(Cables!A$3:U$91,MATCH('Element relatif aux mesures (I)'!E25,Cables!B$3:B$91,0),21)</f>
        <v>0</v>
      </c>
      <c r="AY25" s="158">
        <f t="shared" si="11"/>
        <v>0</v>
      </c>
      <c r="AZ25" s="158" t="b">
        <f t="shared" si="12"/>
        <v>0</v>
      </c>
    </row>
    <row r="26" spans="1:52" x14ac:dyDescent="0.2">
      <c r="A26" s="31"/>
      <c r="B26" s="32"/>
      <c r="C26" s="33">
        <v>15</v>
      </c>
      <c r="D26" s="34">
        <v>16</v>
      </c>
      <c r="E26" s="45" t="s">
        <v>309</v>
      </c>
      <c r="F26" s="35" t="s">
        <v>294</v>
      </c>
      <c r="G26" s="36" t="s">
        <v>312</v>
      </c>
      <c r="H26" s="37" t="s">
        <v>316</v>
      </c>
      <c r="I26" s="46"/>
      <c r="J26" s="31"/>
      <c r="K26" s="31"/>
      <c r="L26" s="31"/>
      <c r="M26" s="38"/>
      <c r="N26" s="39" t="str">
        <f t="shared" si="0"/>
        <v/>
      </c>
      <c r="O26" s="40">
        <v>50</v>
      </c>
      <c r="P26" s="29">
        <f t="shared" si="13"/>
        <v>50</v>
      </c>
      <c r="Q26" s="31">
        <v>20.673766666666666</v>
      </c>
      <c r="R26" s="38" t="s">
        <v>300</v>
      </c>
      <c r="S26" s="41">
        <v>4.5161666666666669</v>
      </c>
      <c r="T26" s="38" t="s">
        <v>317</v>
      </c>
      <c r="U26" s="38" t="s">
        <v>299</v>
      </c>
      <c r="W26" s="7">
        <f t="shared" si="1"/>
        <v>21.708675836462248</v>
      </c>
      <c r="X26" s="7">
        <f>IF(W26="","",(IF(INDEX(Cables!$A$1:$U$200,MATCH(UPPER(E26),Cables!$B$1:$B$200,0),21)="",W26-2,(IF(INDEX(Cables!$A$1:$U$200,MATCH(UPPER(E26),Cables!$B$1:$B$200,0),21)*0.5&lt;P26,"Transit trop important",IF(INDEX(Cables!$A$1:$U$200,MATCH(UPPER(E26),Cables!$B$1:$B$200,0),21)*0.25&gt;P26,W26-2,W26-4))))))</f>
        <v>19.708675836462248</v>
      </c>
      <c r="Y26" s="7">
        <f>IF(W26="","",(IF(INDEX(Cables!$A$1:$U$200,MATCH(UPPER(E26),Cables!$B$1:$B$200,0),21)="",W26+2,(IF(INDEX(Cables!$A$1:$U$200,MATCH(UPPER(E26),Cables!$B$1:$B$200,0),21)*0.5&lt;P26,"Transit trop important",IF(INDEX(Cables!$A$1:$U$200,MATCH(UPPER(E26),Cables!$B$1:$B$200,0),21)*0.25&gt;P26,W26+2,W26+4))))))</f>
        <v>23.708675836462248</v>
      </c>
      <c r="Z26" s="19">
        <f>INDEX(Cables!$A$1:$N$200,MATCH(UPPER(E26),Cables!$B$1:$B$200,0),14)</f>
        <v>4.0299999999999997E-3</v>
      </c>
      <c r="AA26" s="8">
        <f t="shared" si="2"/>
        <v>0.67149999999999999</v>
      </c>
      <c r="AB26" s="8">
        <f t="shared" si="3"/>
        <v>200</v>
      </c>
      <c r="AC26" s="154">
        <f t="shared" si="10"/>
        <v>4.5161666666666669</v>
      </c>
      <c r="AD26" s="8">
        <f t="shared" si="4"/>
        <v>0.79</v>
      </c>
      <c r="AE26" s="8">
        <v>5.6699999999999998E-8</v>
      </c>
      <c r="AF26" s="20">
        <f>IF(ISNUMBER(INDEX(Cables!$A$1:$N$200,MATCH(UPPER(E26),Cables!$B$1:$B$200,0),5)/1000)=FALSE,"",INDEX(Cables!$A$1:$N$200,MATCH(UPPER(E26),Cables!$B$1:$B$200,0),5)/1000)</f>
        <v>1.03E-4</v>
      </c>
      <c r="AG26" s="20">
        <f>INDEX(Cables!$A$1:$N$200,MATCH(UPPER(E26),Cables!$B$1:$B$200,0),7)/1000</f>
        <v>2.64E-2</v>
      </c>
      <c r="AI26" s="8">
        <f t="shared" si="5"/>
        <v>293.83376666666669</v>
      </c>
      <c r="AJ26" s="8">
        <v>294.86867583646227</v>
      </c>
      <c r="AK26" s="21">
        <f t="shared" si="6"/>
        <v>3.8048035128823932</v>
      </c>
      <c r="AL26" s="20">
        <f t="shared" si="7"/>
        <v>3.8048037021554517</v>
      </c>
      <c r="AM26" s="21">
        <f t="shared" si="8"/>
        <v>-1.8927305855953591E-7</v>
      </c>
      <c r="AW26" s="41"/>
      <c r="AX26" s="157">
        <f>INDEX(Cables!A$3:U$91,MATCH('Element relatif aux mesures (I)'!E26,Cables!B$3:B$91,0),21)</f>
        <v>910</v>
      </c>
      <c r="AY26" s="158">
        <f t="shared" si="11"/>
        <v>45.5</v>
      </c>
      <c r="AZ26" s="158" t="b">
        <f t="shared" si="12"/>
        <v>0</v>
      </c>
    </row>
    <row r="27" spans="1:52" x14ac:dyDescent="0.2">
      <c r="A27" s="31"/>
      <c r="B27" s="32"/>
      <c r="C27" s="33">
        <v>16</v>
      </c>
      <c r="D27" s="34">
        <v>17</v>
      </c>
      <c r="E27" s="45" t="s">
        <v>309</v>
      </c>
      <c r="F27" s="35" t="s">
        <v>294</v>
      </c>
      <c r="G27" s="36" t="s">
        <v>312</v>
      </c>
      <c r="H27" s="37" t="s">
        <v>316</v>
      </c>
      <c r="I27" s="46"/>
      <c r="J27" s="31"/>
      <c r="K27" s="31"/>
      <c r="L27" s="31"/>
      <c r="M27" s="38"/>
      <c r="N27" s="39" t="str">
        <f t="shared" si="0"/>
        <v/>
      </c>
      <c r="O27" s="40">
        <v>50</v>
      </c>
      <c r="P27" s="29">
        <f t="shared" si="13"/>
        <v>50</v>
      </c>
      <c r="Q27" s="31">
        <v>20.673766666666666</v>
      </c>
      <c r="R27" s="38" t="s">
        <v>300</v>
      </c>
      <c r="S27" s="41">
        <v>4.5161666666666669</v>
      </c>
      <c r="T27" s="38" t="s">
        <v>317</v>
      </c>
      <c r="U27" s="38" t="s">
        <v>299</v>
      </c>
      <c r="W27" s="7">
        <f t="shared" si="1"/>
        <v>21.708675836462248</v>
      </c>
      <c r="X27" s="7">
        <f>IF(W27="","",(IF(INDEX(Cables!$A$1:$U$200,MATCH(UPPER(E27),Cables!$B$1:$B$200,0),21)="",W27-2,(IF(INDEX(Cables!$A$1:$U$200,MATCH(UPPER(E27),Cables!$B$1:$B$200,0),21)*0.5&lt;P27,"Transit trop important",IF(INDEX(Cables!$A$1:$U$200,MATCH(UPPER(E27),Cables!$B$1:$B$200,0),21)*0.25&gt;P27,W27-2,W27-4))))))</f>
        <v>19.708675836462248</v>
      </c>
      <c r="Y27" s="7">
        <f>IF(W27="","",(IF(INDEX(Cables!$A$1:$U$200,MATCH(UPPER(E27),Cables!$B$1:$B$200,0),21)="",W27+2,(IF(INDEX(Cables!$A$1:$U$200,MATCH(UPPER(E27),Cables!$B$1:$B$200,0),21)*0.5&lt;P27,"Transit trop important",IF(INDEX(Cables!$A$1:$U$200,MATCH(UPPER(E27),Cables!$B$1:$B$200,0),21)*0.25&gt;P27,W27+2,W27+4))))))</f>
        <v>23.708675836462248</v>
      </c>
      <c r="Z27" s="19">
        <f>INDEX(Cables!$A$1:$N$200,MATCH(UPPER(E27),Cables!$B$1:$B$200,0),14)</f>
        <v>4.0299999999999997E-3</v>
      </c>
      <c r="AA27" s="8">
        <f t="shared" si="2"/>
        <v>0.67149999999999999</v>
      </c>
      <c r="AB27" s="8">
        <f t="shared" si="3"/>
        <v>200</v>
      </c>
      <c r="AC27" s="154">
        <f t="shared" si="10"/>
        <v>4.5161666666666669</v>
      </c>
      <c r="AD27" s="8">
        <f t="shared" si="4"/>
        <v>0.79</v>
      </c>
      <c r="AE27" s="8">
        <v>5.6699999999999998E-8</v>
      </c>
      <c r="AF27" s="20">
        <f>IF(ISNUMBER(INDEX(Cables!$A$1:$N$200,MATCH(UPPER(E27),Cables!$B$1:$B$200,0),5)/1000)=FALSE,"",INDEX(Cables!$A$1:$N$200,MATCH(UPPER(E27),Cables!$B$1:$B$200,0),5)/1000)</f>
        <v>1.03E-4</v>
      </c>
      <c r="AG27" s="20">
        <f>INDEX(Cables!$A$1:$N$200,MATCH(UPPER(E27),Cables!$B$1:$B$200,0),7)/1000</f>
        <v>2.64E-2</v>
      </c>
      <c r="AI27" s="8">
        <f t="shared" si="5"/>
        <v>293.83376666666669</v>
      </c>
      <c r="AJ27" s="8">
        <v>294.86867583646227</v>
      </c>
      <c r="AK27" s="21">
        <f t="shared" si="6"/>
        <v>3.8048035128823932</v>
      </c>
      <c r="AL27" s="20">
        <f t="shared" si="7"/>
        <v>3.8048037021554517</v>
      </c>
      <c r="AM27" s="21">
        <f t="shared" si="8"/>
        <v>-1.8927305855953591E-7</v>
      </c>
      <c r="AW27" s="41"/>
      <c r="AX27" s="157">
        <f>INDEX(Cables!A$3:U$91,MATCH('Element relatif aux mesures (I)'!E27,Cables!B$3:B$91,0),21)</f>
        <v>910</v>
      </c>
      <c r="AY27" s="158">
        <f t="shared" si="11"/>
        <v>45.5</v>
      </c>
      <c r="AZ27" s="158" t="b">
        <f t="shared" si="12"/>
        <v>0</v>
      </c>
    </row>
    <row r="28" spans="1:52" x14ac:dyDescent="0.2">
      <c r="A28" s="31"/>
      <c r="B28" s="32"/>
      <c r="C28" s="33">
        <v>17</v>
      </c>
      <c r="D28" s="34">
        <v>18</v>
      </c>
      <c r="E28" s="45" t="s">
        <v>309</v>
      </c>
      <c r="F28" s="35" t="s">
        <v>294</v>
      </c>
      <c r="G28" s="36" t="s">
        <v>312</v>
      </c>
      <c r="H28" s="37" t="s">
        <v>316</v>
      </c>
      <c r="I28" s="46"/>
      <c r="J28" s="31"/>
      <c r="K28" s="31"/>
      <c r="L28" s="31"/>
      <c r="M28" s="38"/>
      <c r="N28" s="39" t="str">
        <f t="shared" si="0"/>
        <v/>
      </c>
      <c r="O28" s="40">
        <v>30</v>
      </c>
      <c r="P28" s="29">
        <f t="shared" si="13"/>
        <v>30</v>
      </c>
      <c r="Q28" s="31">
        <v>20.673766666666666</v>
      </c>
      <c r="R28" s="38" t="s">
        <v>300</v>
      </c>
      <c r="S28" s="41">
        <v>4.5161666666666669</v>
      </c>
      <c r="T28" s="38" t="s">
        <v>317</v>
      </c>
      <c r="U28" s="38" t="s">
        <v>299</v>
      </c>
      <c r="W28" s="7">
        <f t="shared" si="1"/>
        <v>21.638186293486399</v>
      </c>
      <c r="X28" s="7">
        <f>IF(W28="","",(IF(INDEX(Cables!$A$1:$U$200,MATCH(UPPER(E28),Cables!$B$1:$B$200,0),21)="",W28-2,(IF(INDEX(Cables!$A$1:$U$200,MATCH(UPPER(E28),Cables!$B$1:$B$200,0),21)*0.5&lt;P28,"Transit trop important",IF(INDEX(Cables!$A$1:$U$200,MATCH(UPPER(E28),Cables!$B$1:$B$200,0),21)*0.25&gt;P28,W28-2,W28-4))))))</f>
        <v>19.638186293486399</v>
      </c>
      <c r="Y28" s="7">
        <f>IF(W28="","",(IF(INDEX(Cables!$A$1:$U$200,MATCH(UPPER(E28),Cables!$B$1:$B$200,0),21)="",W28+2,(IF(INDEX(Cables!$A$1:$U$200,MATCH(UPPER(E28),Cables!$B$1:$B$200,0),21)*0.5&lt;P28,"Transit trop important",IF(INDEX(Cables!$A$1:$U$200,MATCH(UPPER(E28),Cables!$B$1:$B$200,0),21)*0.25&gt;P28,W28+2,W28+4))))))</f>
        <v>23.638186293486399</v>
      </c>
      <c r="Z28" s="19">
        <f>INDEX(Cables!$A$1:$N$200,MATCH(UPPER(E28),Cables!$B$1:$B$200,0),14)</f>
        <v>4.0299999999999997E-3</v>
      </c>
      <c r="AA28" s="8">
        <f t="shared" si="2"/>
        <v>0.67149999999999999</v>
      </c>
      <c r="AB28" s="8">
        <f t="shared" si="3"/>
        <v>200</v>
      </c>
      <c r="AC28" s="154">
        <f t="shared" si="10"/>
        <v>4.5161666666666669</v>
      </c>
      <c r="AD28" s="8">
        <f t="shared" si="4"/>
        <v>0.79</v>
      </c>
      <c r="AE28" s="8">
        <v>5.6699999999999998E-8</v>
      </c>
      <c r="AF28" s="20">
        <f>IF(ISNUMBER(INDEX(Cables!$A$1:$N$200,MATCH(UPPER(E28),Cables!$B$1:$B$200,0),5)/1000)=FALSE,"",INDEX(Cables!$A$1:$N$200,MATCH(UPPER(E28),Cables!$B$1:$B$200,0),5)/1000)</f>
        <v>1.03E-4</v>
      </c>
      <c r="AG28" s="20">
        <f>INDEX(Cables!$A$1:$N$200,MATCH(UPPER(E28),Cables!$B$1:$B$200,0),7)/1000</f>
        <v>2.64E-2</v>
      </c>
      <c r="AI28" s="8">
        <f t="shared" si="5"/>
        <v>293.83376666666669</v>
      </c>
      <c r="AJ28" s="8">
        <v>294.79818629348642</v>
      </c>
      <c r="AK28" s="21">
        <f t="shared" si="6"/>
        <v>3.6388357310837072</v>
      </c>
      <c r="AL28" s="20">
        <f t="shared" si="7"/>
        <v>3.5455201875504758</v>
      </c>
      <c r="AM28" s="21">
        <f t="shared" si="8"/>
        <v>9.3315543533231349E-2</v>
      </c>
      <c r="AW28" s="41"/>
      <c r="AX28" s="157">
        <f>INDEX(Cables!A$3:U$91,MATCH('Element relatif aux mesures (I)'!E28,Cables!B$3:B$91,0),21)</f>
        <v>910</v>
      </c>
      <c r="AY28" s="158">
        <f t="shared" si="11"/>
        <v>45.5</v>
      </c>
      <c r="AZ28" s="158">
        <f t="shared" si="12"/>
        <v>0</v>
      </c>
    </row>
    <row r="29" spans="1:52" x14ac:dyDescent="0.2">
      <c r="A29" s="31"/>
      <c r="B29" s="32"/>
      <c r="C29" s="33"/>
      <c r="D29" s="34"/>
      <c r="E29" s="45"/>
      <c r="F29" s="35"/>
      <c r="G29" s="36"/>
      <c r="H29" s="37"/>
      <c r="I29" s="46"/>
      <c r="J29" s="31"/>
      <c r="K29" s="31"/>
      <c r="L29" s="31"/>
      <c r="M29" s="38"/>
      <c r="N29" s="39" t="str">
        <f t="shared" si="0"/>
        <v/>
      </c>
      <c r="O29" s="40"/>
      <c r="P29" s="29" t="str">
        <f t="shared" si="13"/>
        <v/>
      </c>
      <c r="Q29" s="31"/>
      <c r="R29" s="38"/>
      <c r="S29" s="41"/>
      <c r="T29" s="38"/>
      <c r="U29" s="38"/>
      <c r="W29" s="7" t="str">
        <f t="shared" si="1"/>
        <v/>
      </c>
      <c r="X29" s="7" t="str">
        <f>IF(W29="","",(IF(INDEX(Cables!$A$1:$U$200,MATCH(UPPER(E29),Cables!$B$1:$B$200,0),21)="",W29-2,(IF(INDEX(Cables!$A$1:$U$200,MATCH(UPPER(E29),Cables!$B$1:$B$200,0),21)*0.5&lt;P29,"Transit trop important",IF(INDEX(Cables!$A$1:$U$200,MATCH(UPPER(E29),Cables!$B$1:$B$200,0),21)*0.25&gt;P29,W29-2,W29-4))))))</f>
        <v/>
      </c>
      <c r="Y29" s="7" t="str">
        <f>IF(W29="","",(IF(INDEX(Cables!$A$1:$U$200,MATCH(UPPER(E29),Cables!$B$1:$B$200,0),21)="",W29+2,(IF(INDEX(Cables!$A$1:$U$200,MATCH(UPPER(E29),Cables!$B$1:$B$200,0),21)*0.5&lt;P29,"Transit trop important",IF(INDEX(Cables!$A$1:$U$200,MATCH(UPPER(E29),Cables!$B$1:$B$200,0),21)*0.25&gt;P29,W29+2,W29+4))))))</f>
        <v/>
      </c>
      <c r="Z29" s="19" t="e">
        <f>INDEX(Cables!$A$1:$N$200,MATCH(UPPER(E29),Cables!$B$1:$B$200,0),14)</f>
        <v>#N/A</v>
      </c>
      <c r="AA29" s="8" t="e">
        <f t="shared" si="2"/>
        <v>#VALUE!</v>
      </c>
      <c r="AB29" s="8" t="str">
        <f t="shared" si="3"/>
        <v/>
      </c>
      <c r="AC29" s="154">
        <f t="shared" si="10"/>
        <v>2</v>
      </c>
      <c r="AD29" s="8" t="str">
        <f t="shared" si="4"/>
        <v/>
      </c>
      <c r="AE29" s="8">
        <v>5.6699999999999998E-8</v>
      </c>
      <c r="AF29" s="20" t="str">
        <f>IF(ISNUMBER(INDEX(Cables!$A$1:$N$200,MATCH(UPPER(E29),Cables!$B$1:$B$200,0),5)/1000)=FALSE,"",INDEX(Cables!$A$1:$N$200,MATCH(UPPER(E29),Cables!$B$1:$B$200,0),5)/1000)</f>
        <v/>
      </c>
      <c r="AG29" s="20" t="e">
        <f>INDEX(Cables!$A$1:$N$200,MATCH(UPPER(E29),Cables!$B$1:$B$200,0),7)/1000</f>
        <v>#N/A</v>
      </c>
      <c r="AI29" s="8">
        <f t="shared" si="5"/>
        <v>273.16000000000003</v>
      </c>
      <c r="AJ29" s="8"/>
      <c r="AK29" s="21" t="e">
        <f t="shared" si="6"/>
        <v>#VALUE!</v>
      </c>
      <c r="AL29" s="20" t="e">
        <f t="shared" si="7"/>
        <v>#N/A</v>
      </c>
      <c r="AM29" s="21" t="e">
        <f t="shared" si="8"/>
        <v>#VALUE!</v>
      </c>
      <c r="AW29" s="41"/>
      <c r="AX29" s="157">
        <f>INDEX(Cables!A$3:U$91,MATCH('Element relatif aux mesures (I)'!E29,Cables!B$3:B$91,0),21)</f>
        <v>0</v>
      </c>
      <c r="AY29" s="158">
        <f t="shared" si="11"/>
        <v>0</v>
      </c>
      <c r="AZ29" s="158" t="str">
        <f t="shared" si="12"/>
        <v/>
      </c>
    </row>
    <row r="30" spans="1:52" x14ac:dyDescent="0.2">
      <c r="A30" s="31"/>
      <c r="B30" s="32"/>
      <c r="C30" s="33"/>
      <c r="D30" s="34"/>
      <c r="E30" s="45"/>
      <c r="F30" s="35"/>
      <c r="G30" s="36"/>
      <c r="H30" s="37"/>
      <c r="I30" s="46"/>
      <c r="J30" s="31"/>
      <c r="K30" s="31"/>
      <c r="L30" s="31"/>
      <c r="M30" s="38"/>
      <c r="N30" s="39" t="str">
        <f t="shared" si="0"/>
        <v/>
      </c>
      <c r="O30" s="40"/>
      <c r="P30" s="29" t="str">
        <f t="shared" si="13"/>
        <v/>
      </c>
      <c r="Q30" s="31"/>
      <c r="R30" s="38"/>
      <c r="S30" s="41"/>
      <c r="T30" s="38"/>
      <c r="U30" s="38"/>
      <c r="W30" s="7" t="str">
        <f t="shared" si="1"/>
        <v/>
      </c>
      <c r="X30" s="7" t="str">
        <f>IF(W30="","",(IF(INDEX(Cables!$A$1:$U$200,MATCH(UPPER(E30),Cables!$B$1:$B$200,0),21)="",W30-2,(IF(INDEX(Cables!$A$1:$U$200,MATCH(UPPER(E30),Cables!$B$1:$B$200,0),21)*0.5&lt;P30,"Transit trop important",IF(INDEX(Cables!$A$1:$U$200,MATCH(UPPER(E30),Cables!$B$1:$B$200,0),21)*0.25&gt;P30,W30-2,W30-4))))))</f>
        <v/>
      </c>
      <c r="Y30" s="7" t="str">
        <f>IF(W30="","",(IF(INDEX(Cables!$A$1:$U$200,MATCH(UPPER(E30),Cables!$B$1:$B$200,0),21)="",W30+2,(IF(INDEX(Cables!$A$1:$U$200,MATCH(UPPER(E30),Cables!$B$1:$B$200,0),21)*0.5&lt;P30,"Transit trop important",IF(INDEX(Cables!$A$1:$U$200,MATCH(UPPER(E30),Cables!$B$1:$B$200,0),21)*0.25&gt;P30,W30+2,W30+4))))))</f>
        <v/>
      </c>
      <c r="Z30" s="19" t="e">
        <f>INDEX(Cables!$A$1:$N$200,MATCH(UPPER(E30),Cables!$B$1:$B$200,0),14)</f>
        <v>#N/A</v>
      </c>
      <c r="AA30" s="8" t="e">
        <f t="shared" si="2"/>
        <v>#VALUE!</v>
      </c>
      <c r="AB30" s="8" t="str">
        <f t="shared" si="3"/>
        <v/>
      </c>
      <c r="AC30" s="154">
        <f t="shared" si="10"/>
        <v>2</v>
      </c>
      <c r="AD30" s="8" t="str">
        <f t="shared" si="4"/>
        <v/>
      </c>
      <c r="AE30" s="8">
        <v>5.6699999999999998E-8</v>
      </c>
      <c r="AF30" s="20" t="str">
        <f>IF(ISNUMBER(INDEX(Cables!$A$1:$N$200,MATCH(UPPER(E30),Cables!$B$1:$B$200,0),5)/1000)=FALSE,"",INDEX(Cables!$A$1:$N$200,MATCH(UPPER(E30),Cables!$B$1:$B$200,0),5)/1000)</f>
        <v/>
      </c>
      <c r="AG30" s="20" t="e">
        <f>INDEX(Cables!$A$1:$N$200,MATCH(UPPER(E30),Cables!$B$1:$B$200,0),7)/1000</f>
        <v>#N/A</v>
      </c>
      <c r="AI30" s="8">
        <f t="shared" si="5"/>
        <v>273.16000000000003</v>
      </c>
      <c r="AJ30" s="8"/>
      <c r="AK30" s="21" t="e">
        <f t="shared" si="6"/>
        <v>#VALUE!</v>
      </c>
      <c r="AL30" s="20" t="e">
        <f t="shared" si="7"/>
        <v>#N/A</v>
      </c>
      <c r="AM30" s="21" t="e">
        <f t="shared" si="8"/>
        <v>#VALUE!</v>
      </c>
      <c r="AW30" s="41"/>
      <c r="AX30" s="157">
        <f>INDEX(Cables!A$3:U$91,MATCH('Element relatif aux mesures (I)'!E30,Cables!B$3:B$91,0),21)</f>
        <v>0</v>
      </c>
      <c r="AY30" s="158">
        <f t="shared" si="11"/>
        <v>0</v>
      </c>
      <c r="AZ30" s="158" t="str">
        <f t="shared" si="12"/>
        <v/>
      </c>
    </row>
    <row r="31" spans="1:52" x14ac:dyDescent="0.2">
      <c r="A31" s="31"/>
      <c r="B31" s="32"/>
      <c r="C31" s="33"/>
      <c r="D31" s="34"/>
      <c r="E31" s="45"/>
      <c r="F31" s="35"/>
      <c r="G31" s="36"/>
      <c r="H31" s="37"/>
      <c r="I31" s="46"/>
      <c r="J31" s="31"/>
      <c r="K31" s="31"/>
      <c r="L31" s="31"/>
      <c r="M31" s="38"/>
      <c r="N31" s="39" t="str">
        <f t="shared" si="0"/>
        <v/>
      </c>
      <c r="O31" s="40"/>
      <c r="P31" s="29" t="str">
        <f t="shared" si="13"/>
        <v/>
      </c>
      <c r="Q31" s="31"/>
      <c r="R31" s="38"/>
      <c r="S31" s="41"/>
      <c r="T31" s="38"/>
      <c r="U31" s="38"/>
      <c r="W31" s="7" t="str">
        <f t="shared" si="1"/>
        <v/>
      </c>
      <c r="X31" s="7" t="str">
        <f>IF(W31="","",(IF(INDEX(Cables!$A$1:$U$200,MATCH(UPPER(E31),Cables!$B$1:$B$200,0),21)="",W31-2,(IF(INDEX(Cables!$A$1:$U$200,MATCH(UPPER(E31),Cables!$B$1:$B$200,0),21)*0.5&lt;P31,"Transit trop important",IF(INDEX(Cables!$A$1:$U$200,MATCH(UPPER(E31),Cables!$B$1:$B$200,0),21)*0.25&gt;P31,W31-2,W31-4))))))</f>
        <v/>
      </c>
      <c r="Y31" s="7" t="str">
        <f>IF(W31="","",(IF(INDEX(Cables!$A$1:$U$200,MATCH(UPPER(E31),Cables!$B$1:$B$200,0),21)="",W31+2,(IF(INDEX(Cables!$A$1:$U$200,MATCH(UPPER(E31),Cables!$B$1:$B$200,0),21)*0.5&lt;P31,"Transit trop important",IF(INDEX(Cables!$A$1:$U$200,MATCH(UPPER(E31),Cables!$B$1:$B$200,0),21)*0.25&gt;P31,W31+2,W31+4))))))</f>
        <v/>
      </c>
      <c r="Z31" s="19" t="e">
        <f>INDEX(Cables!$A$1:$N$200,MATCH(UPPER(E31),Cables!$B$1:$B$200,0),14)</f>
        <v>#N/A</v>
      </c>
      <c r="AA31" s="8" t="e">
        <f t="shared" si="2"/>
        <v>#VALUE!</v>
      </c>
      <c r="AB31" s="8" t="str">
        <f t="shared" si="3"/>
        <v/>
      </c>
      <c r="AC31" s="154">
        <f t="shared" si="10"/>
        <v>2</v>
      </c>
      <c r="AD31" s="8" t="str">
        <f t="shared" si="4"/>
        <v/>
      </c>
      <c r="AE31" s="8">
        <v>5.6699999999999998E-8</v>
      </c>
      <c r="AF31" s="20" t="str">
        <f>IF(ISNUMBER(INDEX(Cables!$A$1:$N$200,MATCH(UPPER(E31),Cables!$B$1:$B$200,0),5)/1000)=FALSE,"",INDEX(Cables!$A$1:$N$200,MATCH(UPPER(E31),Cables!$B$1:$B$200,0),5)/1000)</f>
        <v/>
      </c>
      <c r="AG31" s="20" t="e">
        <f>INDEX(Cables!$A$1:$N$200,MATCH(UPPER(E31),Cables!$B$1:$B$200,0),7)/1000</f>
        <v>#N/A</v>
      </c>
      <c r="AI31" s="8">
        <f t="shared" si="5"/>
        <v>273.16000000000003</v>
      </c>
      <c r="AJ31" s="8"/>
      <c r="AK31" s="21" t="e">
        <f t="shared" si="6"/>
        <v>#VALUE!</v>
      </c>
      <c r="AL31" s="20" t="e">
        <f t="shared" si="7"/>
        <v>#N/A</v>
      </c>
      <c r="AM31" s="21" t="e">
        <f t="shared" si="8"/>
        <v>#VALUE!</v>
      </c>
      <c r="AW31" s="41"/>
      <c r="AX31" s="157">
        <f>INDEX(Cables!A$3:U$91,MATCH('Element relatif aux mesures (I)'!E31,Cables!B$3:B$91,0),21)</f>
        <v>0</v>
      </c>
      <c r="AY31" s="158">
        <f t="shared" si="11"/>
        <v>0</v>
      </c>
      <c r="AZ31" s="158" t="str">
        <f t="shared" si="12"/>
        <v/>
      </c>
    </row>
    <row r="32" spans="1:52" x14ac:dyDescent="0.2">
      <c r="A32" s="31"/>
      <c r="B32" s="32"/>
      <c r="C32" s="33"/>
      <c r="D32" s="34"/>
      <c r="E32" s="45"/>
      <c r="F32" s="35"/>
      <c r="G32" s="36"/>
      <c r="H32" s="37"/>
      <c r="I32" s="46"/>
      <c r="J32" s="31"/>
      <c r="K32" s="31"/>
      <c r="L32" s="31"/>
      <c r="M32" s="38"/>
      <c r="N32" s="39" t="str">
        <f t="shared" si="0"/>
        <v/>
      </c>
      <c r="O32" s="40"/>
      <c r="P32" s="29" t="str">
        <f t="shared" si="13"/>
        <v/>
      </c>
      <c r="Q32" s="31"/>
      <c r="R32" s="38"/>
      <c r="S32" s="41"/>
      <c r="T32" s="38"/>
      <c r="U32" s="38"/>
      <c r="W32" s="7" t="str">
        <f t="shared" si="1"/>
        <v/>
      </c>
      <c r="X32" s="7" t="str">
        <f>IF(W32="","",(IF(INDEX(Cables!$A$1:$U$200,MATCH(UPPER(E32),Cables!$B$1:$B$200,0),21)="",W32-2,(IF(INDEX(Cables!$A$1:$U$200,MATCH(UPPER(E32),Cables!$B$1:$B$200,0),21)*0.5&lt;P32,"Transit trop important",IF(INDEX(Cables!$A$1:$U$200,MATCH(UPPER(E32),Cables!$B$1:$B$200,0),21)*0.25&gt;P32,W32-2,W32-4))))))</f>
        <v/>
      </c>
      <c r="Y32" s="7" t="str">
        <f>IF(W32="","",(IF(INDEX(Cables!$A$1:$U$200,MATCH(UPPER(E32),Cables!$B$1:$B$200,0),21)="",W32+2,(IF(INDEX(Cables!$A$1:$U$200,MATCH(UPPER(E32),Cables!$B$1:$B$200,0),21)*0.5&lt;P32,"Transit trop important",IF(INDEX(Cables!$A$1:$U$200,MATCH(UPPER(E32),Cables!$B$1:$B$200,0),21)*0.25&gt;P32,W32+2,W32+4))))))</f>
        <v/>
      </c>
      <c r="Z32" s="19" t="e">
        <f>INDEX(Cables!$A$1:$N$200,MATCH(UPPER(E32),Cables!$B$1:$B$200,0),14)</f>
        <v>#N/A</v>
      </c>
      <c r="AA32" s="8" t="e">
        <f t="shared" si="2"/>
        <v>#VALUE!</v>
      </c>
      <c r="AB32" s="8" t="str">
        <f t="shared" si="3"/>
        <v/>
      </c>
      <c r="AC32" s="154">
        <f t="shared" si="10"/>
        <v>2</v>
      </c>
      <c r="AD32" s="8" t="str">
        <f t="shared" si="4"/>
        <v/>
      </c>
      <c r="AE32" s="8">
        <v>5.6699999999999998E-8</v>
      </c>
      <c r="AF32" s="20" t="str">
        <f>IF(ISNUMBER(INDEX(Cables!$A$1:$N$200,MATCH(UPPER(E32),Cables!$B$1:$B$200,0),5)/1000)=FALSE,"",INDEX(Cables!$A$1:$N$200,MATCH(UPPER(E32),Cables!$B$1:$B$200,0),5)/1000)</f>
        <v/>
      </c>
      <c r="AG32" s="20" t="e">
        <f>INDEX(Cables!$A$1:$N$200,MATCH(UPPER(E32),Cables!$B$1:$B$200,0),7)/1000</f>
        <v>#N/A</v>
      </c>
      <c r="AI32" s="8">
        <f t="shared" si="5"/>
        <v>273.16000000000003</v>
      </c>
      <c r="AJ32" s="8"/>
      <c r="AK32" s="21" t="e">
        <f t="shared" si="6"/>
        <v>#VALUE!</v>
      </c>
      <c r="AL32" s="20" t="e">
        <f t="shared" si="7"/>
        <v>#N/A</v>
      </c>
      <c r="AM32" s="21" t="e">
        <f t="shared" si="8"/>
        <v>#VALUE!</v>
      </c>
      <c r="AW32" s="41"/>
      <c r="AX32" s="157">
        <f>INDEX(Cables!A$3:U$91,MATCH('Element relatif aux mesures (I)'!E32,Cables!B$3:B$91,0),21)</f>
        <v>0</v>
      </c>
      <c r="AY32" s="158">
        <f t="shared" si="11"/>
        <v>0</v>
      </c>
      <c r="AZ32" s="158" t="str">
        <f t="shared" si="12"/>
        <v/>
      </c>
    </row>
    <row r="33" spans="1:52" x14ac:dyDescent="0.2">
      <c r="A33" s="31"/>
      <c r="B33" s="32"/>
      <c r="C33" s="33"/>
      <c r="D33" s="34"/>
      <c r="E33" s="45"/>
      <c r="F33" s="35"/>
      <c r="G33" s="36"/>
      <c r="H33" s="37"/>
      <c r="I33" s="46"/>
      <c r="J33" s="31"/>
      <c r="K33" s="31"/>
      <c r="L33" s="31"/>
      <c r="M33" s="38"/>
      <c r="N33" s="39" t="str">
        <f t="shared" si="0"/>
        <v/>
      </c>
      <c r="O33" s="40"/>
      <c r="P33" s="29" t="str">
        <f t="shared" si="13"/>
        <v/>
      </c>
      <c r="Q33" s="31"/>
      <c r="R33" s="38"/>
      <c r="S33" s="41"/>
      <c r="T33" s="38"/>
      <c r="U33" s="38"/>
      <c r="W33" s="7" t="str">
        <f t="shared" si="1"/>
        <v/>
      </c>
      <c r="X33" s="7" t="str">
        <f>IF(W33="","",(IF(INDEX(Cables!$A$1:$U$200,MATCH(UPPER(E33),Cables!$B$1:$B$200,0),21)="",W33-2,(IF(INDEX(Cables!$A$1:$U$200,MATCH(UPPER(E33),Cables!$B$1:$B$200,0),21)*0.5&lt;P33,"Transit trop important",IF(INDEX(Cables!$A$1:$U$200,MATCH(UPPER(E33),Cables!$B$1:$B$200,0),21)*0.25&gt;P33,W33-2,W33-4))))))</f>
        <v/>
      </c>
      <c r="Y33" s="7" t="str">
        <f>IF(W33="","",(IF(INDEX(Cables!$A$1:$U$200,MATCH(UPPER(E33),Cables!$B$1:$B$200,0),21)="",W33+2,(IF(INDEX(Cables!$A$1:$U$200,MATCH(UPPER(E33),Cables!$B$1:$B$200,0),21)*0.5&lt;P33,"Transit trop important",IF(INDEX(Cables!$A$1:$U$200,MATCH(UPPER(E33),Cables!$B$1:$B$200,0),21)*0.25&gt;P33,W33+2,W33+4))))))</f>
        <v/>
      </c>
      <c r="Z33" s="19" t="e">
        <f>INDEX(Cables!$A$1:$N$200,MATCH(UPPER(E33),Cables!$B$1:$B$200,0),14)</f>
        <v>#N/A</v>
      </c>
      <c r="AA33" s="8" t="e">
        <f t="shared" si="2"/>
        <v>#VALUE!</v>
      </c>
      <c r="AB33" s="8" t="str">
        <f t="shared" si="3"/>
        <v/>
      </c>
      <c r="AC33" s="154">
        <f t="shared" si="10"/>
        <v>2</v>
      </c>
      <c r="AD33" s="8" t="str">
        <f t="shared" si="4"/>
        <v/>
      </c>
      <c r="AE33" s="8">
        <v>5.6699999999999998E-8</v>
      </c>
      <c r="AF33" s="20" t="str">
        <f>IF(ISNUMBER(INDEX(Cables!$A$1:$N$200,MATCH(UPPER(E33),Cables!$B$1:$B$200,0),5)/1000)=FALSE,"",INDEX(Cables!$A$1:$N$200,MATCH(UPPER(E33),Cables!$B$1:$B$200,0),5)/1000)</f>
        <v/>
      </c>
      <c r="AG33" s="20" t="e">
        <f>INDEX(Cables!$A$1:$N$200,MATCH(UPPER(E33),Cables!$B$1:$B$200,0),7)/1000</f>
        <v>#N/A</v>
      </c>
      <c r="AI33" s="8">
        <f t="shared" si="5"/>
        <v>273.16000000000003</v>
      </c>
      <c r="AJ33" s="8"/>
      <c r="AK33" s="21" t="e">
        <f t="shared" si="6"/>
        <v>#VALUE!</v>
      </c>
      <c r="AL33" s="20" t="e">
        <f t="shared" si="7"/>
        <v>#N/A</v>
      </c>
      <c r="AM33" s="21" t="e">
        <f t="shared" si="8"/>
        <v>#VALUE!</v>
      </c>
      <c r="AW33" s="41"/>
      <c r="AX33" s="157">
        <f>INDEX(Cables!A$3:U$91,MATCH('Element relatif aux mesures (I)'!E33,Cables!B$3:B$91,0),21)</f>
        <v>0</v>
      </c>
      <c r="AY33" s="158">
        <f t="shared" si="11"/>
        <v>0</v>
      </c>
      <c r="AZ33" s="158" t="str">
        <f t="shared" si="12"/>
        <v/>
      </c>
    </row>
    <row r="34" spans="1:52" x14ac:dyDescent="0.2">
      <c r="A34" s="31"/>
      <c r="B34" s="32"/>
      <c r="C34" s="33"/>
      <c r="D34" s="34"/>
      <c r="E34" s="45"/>
      <c r="F34" s="35"/>
      <c r="G34" s="36"/>
      <c r="H34" s="37"/>
      <c r="I34" s="46"/>
      <c r="J34" s="31"/>
      <c r="K34" s="31"/>
      <c r="L34" s="31"/>
      <c r="M34" s="38"/>
      <c r="N34" s="39" t="str">
        <f t="shared" si="0"/>
        <v/>
      </c>
      <c r="O34" s="40"/>
      <c r="P34" s="29" t="str">
        <f t="shared" si="13"/>
        <v/>
      </c>
      <c r="Q34" s="31"/>
      <c r="R34" s="38"/>
      <c r="S34" s="41"/>
      <c r="T34" s="38"/>
      <c r="U34" s="38"/>
      <c r="W34" s="7" t="str">
        <f t="shared" si="1"/>
        <v/>
      </c>
      <c r="X34" s="7" t="str">
        <f>IF(W34="","",(IF(INDEX(Cables!$A$1:$U$200,MATCH(UPPER(E34),Cables!$B$1:$B$200,0),21)="",W34-2,(IF(INDEX(Cables!$A$1:$U$200,MATCH(UPPER(E34),Cables!$B$1:$B$200,0),21)*0.5&lt;P34,"Transit trop important",IF(INDEX(Cables!$A$1:$U$200,MATCH(UPPER(E34),Cables!$B$1:$B$200,0),21)*0.25&gt;P34,W34-2,W34-4))))))</f>
        <v/>
      </c>
      <c r="Y34" s="7" t="str">
        <f>IF(W34="","",(IF(INDEX(Cables!$A$1:$U$200,MATCH(UPPER(E34),Cables!$B$1:$B$200,0),21)="",W34+2,(IF(INDEX(Cables!$A$1:$U$200,MATCH(UPPER(E34),Cables!$B$1:$B$200,0),21)*0.5&lt;P34,"Transit trop important",IF(INDEX(Cables!$A$1:$U$200,MATCH(UPPER(E34),Cables!$B$1:$B$200,0),21)*0.25&gt;P34,W34+2,W34+4))))))</f>
        <v/>
      </c>
      <c r="Z34" s="19" t="e">
        <f>INDEX(Cables!$A$1:$N$200,MATCH(UPPER(E34),Cables!$B$1:$B$200,0),14)</f>
        <v>#N/A</v>
      </c>
      <c r="AA34" s="8" t="e">
        <f t="shared" si="2"/>
        <v>#VALUE!</v>
      </c>
      <c r="AB34" s="8" t="str">
        <f t="shared" si="3"/>
        <v/>
      </c>
      <c r="AC34" s="154">
        <f t="shared" si="10"/>
        <v>2</v>
      </c>
      <c r="AD34" s="8" t="str">
        <f t="shared" si="4"/>
        <v/>
      </c>
      <c r="AE34" s="8">
        <v>5.6699999999999998E-8</v>
      </c>
      <c r="AF34" s="20" t="str">
        <f>IF(ISNUMBER(INDEX(Cables!$A$1:$N$200,MATCH(UPPER(E34),Cables!$B$1:$B$200,0),5)/1000)=FALSE,"",INDEX(Cables!$A$1:$N$200,MATCH(UPPER(E34),Cables!$B$1:$B$200,0),5)/1000)</f>
        <v/>
      </c>
      <c r="AG34" s="20" t="e">
        <f>INDEX(Cables!$A$1:$N$200,MATCH(UPPER(E34),Cables!$B$1:$B$200,0),7)/1000</f>
        <v>#N/A</v>
      </c>
      <c r="AI34" s="8">
        <f t="shared" si="5"/>
        <v>273.16000000000003</v>
      </c>
      <c r="AJ34" s="8"/>
      <c r="AK34" s="21" t="e">
        <f t="shared" si="6"/>
        <v>#VALUE!</v>
      </c>
      <c r="AL34" s="20" t="e">
        <f t="shared" si="7"/>
        <v>#N/A</v>
      </c>
      <c r="AM34" s="21" t="e">
        <f t="shared" si="8"/>
        <v>#VALUE!</v>
      </c>
      <c r="AW34" s="41"/>
      <c r="AX34" s="157">
        <f>INDEX(Cables!A$3:U$91,MATCH('Element relatif aux mesures (I)'!E34,Cables!B$3:B$91,0),21)</f>
        <v>0</v>
      </c>
      <c r="AY34" s="158">
        <f t="shared" si="11"/>
        <v>0</v>
      </c>
      <c r="AZ34" s="158" t="str">
        <f t="shared" si="12"/>
        <v/>
      </c>
    </row>
    <row r="35" spans="1:52" x14ac:dyDescent="0.2">
      <c r="A35" s="31"/>
      <c r="B35" s="32"/>
      <c r="C35" s="33"/>
      <c r="D35" s="34"/>
      <c r="E35" s="45"/>
      <c r="F35" s="35"/>
      <c r="G35" s="36"/>
      <c r="H35" s="37"/>
      <c r="I35" s="46"/>
      <c r="J35" s="31"/>
      <c r="K35" s="31"/>
      <c r="L35" s="31"/>
      <c r="M35" s="38"/>
      <c r="N35" s="39" t="str">
        <f t="shared" si="0"/>
        <v/>
      </c>
      <c r="O35" s="40"/>
      <c r="P35" s="29" t="str">
        <f t="shared" si="13"/>
        <v/>
      </c>
      <c r="Q35" s="31"/>
      <c r="R35" s="38"/>
      <c r="S35" s="41"/>
      <c r="T35" s="38"/>
      <c r="U35" s="38"/>
      <c r="W35" s="7" t="str">
        <f t="shared" si="1"/>
        <v/>
      </c>
      <c r="X35" s="7" t="str">
        <f>IF(W35="","",(IF(INDEX(Cables!$A$1:$U$200,MATCH(UPPER(E35),Cables!$B$1:$B$200,0),21)="",W35-2,(IF(INDEX(Cables!$A$1:$U$200,MATCH(UPPER(E35),Cables!$B$1:$B$200,0),21)*0.5&lt;P35,"Transit trop important",IF(INDEX(Cables!$A$1:$U$200,MATCH(UPPER(E35),Cables!$B$1:$B$200,0),21)*0.25&gt;P35,W35-2,W35-4))))))</f>
        <v/>
      </c>
      <c r="Y35" s="7" t="str">
        <f>IF(W35="","",(IF(INDEX(Cables!$A$1:$U$200,MATCH(UPPER(E35),Cables!$B$1:$B$200,0),21)="",W35+2,(IF(INDEX(Cables!$A$1:$U$200,MATCH(UPPER(E35),Cables!$B$1:$B$200,0),21)*0.5&lt;P35,"Transit trop important",IF(INDEX(Cables!$A$1:$U$200,MATCH(UPPER(E35),Cables!$B$1:$B$200,0),21)*0.25&gt;P35,W35+2,W35+4))))))</f>
        <v/>
      </c>
      <c r="Z35" s="19" t="e">
        <f>INDEX(Cables!$A$1:$N$200,MATCH(UPPER(E35),Cables!$B$1:$B$200,0),14)</f>
        <v>#N/A</v>
      </c>
      <c r="AA35" s="8" t="e">
        <f t="shared" si="2"/>
        <v>#VALUE!</v>
      </c>
      <c r="AB35" s="8" t="str">
        <f t="shared" si="3"/>
        <v/>
      </c>
      <c r="AC35" s="154">
        <f t="shared" si="10"/>
        <v>2</v>
      </c>
      <c r="AD35" s="8" t="str">
        <f t="shared" si="4"/>
        <v/>
      </c>
      <c r="AE35" s="8">
        <v>5.6699999999999998E-8</v>
      </c>
      <c r="AF35" s="20" t="str">
        <f>IF(ISNUMBER(INDEX(Cables!$A$1:$N$200,MATCH(UPPER(E35),Cables!$B$1:$B$200,0),5)/1000)=FALSE,"",INDEX(Cables!$A$1:$N$200,MATCH(UPPER(E35),Cables!$B$1:$B$200,0),5)/1000)</f>
        <v/>
      </c>
      <c r="AG35" s="20" t="e">
        <f>INDEX(Cables!$A$1:$N$200,MATCH(UPPER(E35),Cables!$B$1:$B$200,0),7)/1000</f>
        <v>#N/A</v>
      </c>
      <c r="AI35" s="8">
        <f t="shared" si="5"/>
        <v>273.16000000000003</v>
      </c>
      <c r="AJ35" s="8"/>
      <c r="AK35" s="21" t="e">
        <f t="shared" si="6"/>
        <v>#VALUE!</v>
      </c>
      <c r="AL35" s="20" t="e">
        <f t="shared" si="7"/>
        <v>#N/A</v>
      </c>
      <c r="AM35" s="21" t="e">
        <f t="shared" si="8"/>
        <v>#VALUE!</v>
      </c>
      <c r="AW35" s="41"/>
      <c r="AX35" s="157">
        <f>INDEX(Cables!A$3:U$91,MATCH('Element relatif aux mesures (I)'!E35,Cables!B$3:B$91,0),21)</f>
        <v>0</v>
      </c>
      <c r="AY35" s="158">
        <f t="shared" si="11"/>
        <v>0</v>
      </c>
      <c r="AZ35" s="158" t="str">
        <f t="shared" si="12"/>
        <v/>
      </c>
    </row>
    <row r="36" spans="1:52" x14ac:dyDescent="0.2">
      <c r="A36" s="31"/>
      <c r="B36" s="32"/>
      <c r="C36" s="33"/>
      <c r="D36" s="34"/>
      <c r="E36" s="45"/>
      <c r="F36" s="35"/>
      <c r="G36" s="36"/>
      <c r="H36" s="37"/>
      <c r="I36" s="46"/>
      <c r="J36" s="31"/>
      <c r="K36" s="31"/>
      <c r="L36" s="31"/>
      <c r="M36" s="38"/>
      <c r="N36" s="39" t="str">
        <f t="shared" si="0"/>
        <v/>
      </c>
      <c r="O36" s="40"/>
      <c r="P36" s="29" t="str">
        <f t="shared" si="13"/>
        <v/>
      </c>
      <c r="Q36" s="31"/>
      <c r="R36" s="38"/>
      <c r="S36" s="41"/>
      <c r="T36" s="38"/>
      <c r="U36" s="38"/>
      <c r="W36" s="7" t="str">
        <f t="shared" si="1"/>
        <v/>
      </c>
      <c r="X36" s="7" t="str">
        <f>IF(W36="","",(IF(INDEX(Cables!$A$1:$U$200,MATCH(UPPER(E36),Cables!$B$1:$B$200,0),21)="",W36-2,(IF(INDEX(Cables!$A$1:$U$200,MATCH(UPPER(E36),Cables!$B$1:$B$200,0),21)*0.5&lt;P36,"Transit trop important",IF(INDEX(Cables!$A$1:$U$200,MATCH(UPPER(E36),Cables!$B$1:$B$200,0),21)*0.25&gt;P36,W36-2,W36-4))))))</f>
        <v/>
      </c>
      <c r="Y36" s="7" t="str">
        <f>IF(W36="","",(IF(INDEX(Cables!$A$1:$U$200,MATCH(UPPER(E36),Cables!$B$1:$B$200,0),21)="",W36+2,(IF(INDEX(Cables!$A$1:$U$200,MATCH(UPPER(E36),Cables!$B$1:$B$200,0),21)*0.5&lt;P36,"Transit trop important",IF(INDEX(Cables!$A$1:$U$200,MATCH(UPPER(E36),Cables!$B$1:$B$200,0),21)*0.25&gt;P36,W36+2,W36+4))))))</f>
        <v/>
      </c>
      <c r="Z36" s="19" t="e">
        <f>INDEX(Cables!$A$1:$N$200,MATCH(UPPER(E36),Cables!$B$1:$B$200,0),14)</f>
        <v>#N/A</v>
      </c>
      <c r="AA36" s="8" t="e">
        <f t="shared" si="2"/>
        <v>#VALUE!</v>
      </c>
      <c r="AB36" s="8" t="str">
        <f t="shared" si="3"/>
        <v/>
      </c>
      <c r="AC36" s="154">
        <f t="shared" si="10"/>
        <v>2</v>
      </c>
      <c r="AD36" s="8" t="str">
        <f t="shared" si="4"/>
        <v/>
      </c>
      <c r="AE36" s="8">
        <v>5.6699999999999998E-8</v>
      </c>
      <c r="AF36" s="20" t="str">
        <f>IF(ISNUMBER(INDEX(Cables!$A$1:$N$200,MATCH(UPPER(E36),Cables!$B$1:$B$200,0),5)/1000)=FALSE,"",INDEX(Cables!$A$1:$N$200,MATCH(UPPER(E36),Cables!$B$1:$B$200,0),5)/1000)</f>
        <v/>
      </c>
      <c r="AG36" s="20" t="e">
        <f>INDEX(Cables!$A$1:$N$200,MATCH(UPPER(E36),Cables!$B$1:$B$200,0),7)/1000</f>
        <v>#N/A</v>
      </c>
      <c r="AI36" s="8">
        <f t="shared" si="5"/>
        <v>273.16000000000003</v>
      </c>
      <c r="AJ36" s="8"/>
      <c r="AK36" s="21" t="e">
        <f t="shared" si="6"/>
        <v>#VALUE!</v>
      </c>
      <c r="AL36" s="20" t="e">
        <f t="shared" si="7"/>
        <v>#N/A</v>
      </c>
      <c r="AM36" s="21" t="e">
        <f t="shared" si="8"/>
        <v>#VALUE!</v>
      </c>
      <c r="AW36" s="41"/>
      <c r="AX36" s="157">
        <f>INDEX(Cables!A$3:U$91,MATCH('Element relatif aux mesures (I)'!E36,Cables!B$3:B$91,0),21)</f>
        <v>0</v>
      </c>
      <c r="AY36" s="158">
        <f t="shared" si="11"/>
        <v>0</v>
      </c>
      <c r="AZ36" s="158" t="str">
        <f t="shared" si="12"/>
        <v/>
      </c>
    </row>
    <row r="37" spans="1:52" x14ac:dyDescent="0.2">
      <c r="A37" s="31"/>
      <c r="B37" s="32"/>
      <c r="C37" s="33"/>
      <c r="D37" s="34"/>
      <c r="E37" s="45"/>
      <c r="F37" s="35"/>
      <c r="G37" s="36"/>
      <c r="H37" s="37"/>
      <c r="I37" s="46"/>
      <c r="J37" s="31"/>
      <c r="K37" s="31"/>
      <c r="L37" s="31"/>
      <c r="M37" s="38"/>
      <c r="N37" s="39" t="str">
        <f t="shared" si="0"/>
        <v/>
      </c>
      <c r="O37" s="40"/>
      <c r="P37" s="29" t="str">
        <f t="shared" si="13"/>
        <v/>
      </c>
      <c r="Q37" s="31"/>
      <c r="R37" s="38"/>
      <c r="S37" s="41"/>
      <c r="T37" s="38"/>
      <c r="U37" s="38"/>
      <c r="W37" s="7" t="str">
        <f t="shared" si="1"/>
        <v/>
      </c>
      <c r="X37" s="7" t="str">
        <f>IF(W37="","",(IF(INDEX(Cables!$A$1:$U$200,MATCH(UPPER(E37),Cables!$B$1:$B$200,0),21)="",W37-2,(IF(INDEX(Cables!$A$1:$U$200,MATCH(UPPER(E37),Cables!$B$1:$B$200,0),21)*0.5&lt;P37,"Transit trop important",IF(INDEX(Cables!$A$1:$U$200,MATCH(UPPER(E37),Cables!$B$1:$B$200,0),21)*0.25&gt;P37,W37-2,W37-4))))))</f>
        <v/>
      </c>
      <c r="Y37" s="7" t="str">
        <f>IF(W37="","",(IF(INDEX(Cables!$A$1:$U$200,MATCH(UPPER(E37),Cables!$B$1:$B$200,0),21)="",W37+2,(IF(INDEX(Cables!$A$1:$U$200,MATCH(UPPER(E37),Cables!$B$1:$B$200,0),21)*0.5&lt;P37,"Transit trop important",IF(INDEX(Cables!$A$1:$U$200,MATCH(UPPER(E37),Cables!$B$1:$B$200,0),21)*0.25&gt;P37,W37+2,W37+4))))))</f>
        <v/>
      </c>
      <c r="Z37" s="19" t="e">
        <f>INDEX(Cables!$A$1:$N$200,MATCH(UPPER(E37),Cables!$B$1:$B$200,0),14)</f>
        <v>#N/A</v>
      </c>
      <c r="AA37" s="8" t="e">
        <f t="shared" si="2"/>
        <v>#VALUE!</v>
      </c>
      <c r="AB37" s="8" t="str">
        <f t="shared" si="3"/>
        <v/>
      </c>
      <c r="AC37" s="154">
        <f t="shared" si="10"/>
        <v>2</v>
      </c>
      <c r="AD37" s="8" t="str">
        <f t="shared" si="4"/>
        <v/>
      </c>
      <c r="AE37" s="8">
        <v>5.6699999999999998E-8</v>
      </c>
      <c r="AF37" s="20" t="str">
        <f>IF(ISNUMBER(INDEX(Cables!$A$1:$N$200,MATCH(UPPER(E37),Cables!$B$1:$B$200,0),5)/1000)=FALSE,"",INDEX(Cables!$A$1:$N$200,MATCH(UPPER(E37),Cables!$B$1:$B$200,0),5)/1000)</f>
        <v/>
      </c>
      <c r="AG37" s="20" t="e">
        <f>INDEX(Cables!$A$1:$N$200,MATCH(UPPER(E37),Cables!$B$1:$B$200,0),7)/1000</f>
        <v>#N/A</v>
      </c>
      <c r="AI37" s="8">
        <f t="shared" si="5"/>
        <v>273.16000000000003</v>
      </c>
      <c r="AJ37" s="8"/>
      <c r="AK37" s="21" t="e">
        <f t="shared" si="6"/>
        <v>#VALUE!</v>
      </c>
      <c r="AL37" s="20" t="e">
        <f t="shared" si="7"/>
        <v>#N/A</v>
      </c>
      <c r="AM37" s="21" t="e">
        <f t="shared" si="8"/>
        <v>#VALUE!</v>
      </c>
      <c r="AW37" s="41"/>
      <c r="AX37" s="157">
        <f>INDEX(Cables!A$3:U$91,MATCH('Element relatif aux mesures (I)'!E37,Cables!B$3:B$91,0),21)</f>
        <v>0</v>
      </c>
      <c r="AY37" s="158">
        <f t="shared" si="11"/>
        <v>0</v>
      </c>
      <c r="AZ37" s="158" t="str">
        <f t="shared" si="12"/>
        <v/>
      </c>
    </row>
    <row r="38" spans="1:52" x14ac:dyDescent="0.2">
      <c r="A38" s="31"/>
      <c r="B38" s="32"/>
      <c r="C38" s="33"/>
      <c r="D38" s="34"/>
      <c r="E38" s="45"/>
      <c r="F38" s="35"/>
      <c r="G38" s="36"/>
      <c r="H38" s="37"/>
      <c r="I38" s="46"/>
      <c r="J38" s="31"/>
      <c r="K38" s="31"/>
      <c r="L38" s="31"/>
      <c r="M38" s="38"/>
      <c r="N38" s="39" t="str">
        <f t="shared" si="0"/>
        <v/>
      </c>
      <c r="O38" s="40"/>
      <c r="P38" s="29" t="str">
        <f t="shared" si="13"/>
        <v/>
      </c>
      <c r="Q38" s="31"/>
      <c r="R38" s="38"/>
      <c r="S38" s="41"/>
      <c r="T38" s="38"/>
      <c r="U38" s="38"/>
      <c r="W38" s="7" t="str">
        <f t="shared" si="1"/>
        <v/>
      </c>
      <c r="X38" s="7" t="str">
        <f>IF(W38="","",(IF(INDEX(Cables!$A$1:$U$200,MATCH(UPPER(E38),Cables!$B$1:$B$200,0),21)="",W38-2,(IF(INDEX(Cables!$A$1:$U$200,MATCH(UPPER(E38),Cables!$B$1:$B$200,0),21)*0.5&lt;P38,"Transit trop important",IF(INDEX(Cables!$A$1:$U$200,MATCH(UPPER(E38),Cables!$B$1:$B$200,0),21)*0.25&gt;P38,W38-2,W38-4))))))</f>
        <v/>
      </c>
      <c r="Y38" s="7" t="str">
        <f>IF(W38="","",(IF(INDEX(Cables!$A$1:$U$200,MATCH(UPPER(E38),Cables!$B$1:$B$200,0),21)="",W38+2,(IF(INDEX(Cables!$A$1:$U$200,MATCH(UPPER(E38),Cables!$B$1:$B$200,0),21)*0.5&lt;P38,"Transit trop important",IF(INDEX(Cables!$A$1:$U$200,MATCH(UPPER(E38),Cables!$B$1:$B$200,0),21)*0.25&gt;P38,W38+2,W38+4))))))</f>
        <v/>
      </c>
      <c r="Z38" s="19" t="e">
        <f>INDEX(Cables!$A$1:$N$200,MATCH(UPPER(E38),Cables!$B$1:$B$200,0),14)</f>
        <v>#N/A</v>
      </c>
      <c r="AA38" s="8" t="e">
        <f t="shared" si="2"/>
        <v>#VALUE!</v>
      </c>
      <c r="AB38" s="8" t="str">
        <f t="shared" si="3"/>
        <v/>
      </c>
      <c r="AC38" s="154">
        <f t="shared" si="10"/>
        <v>2</v>
      </c>
      <c r="AD38" s="8" t="str">
        <f t="shared" si="4"/>
        <v/>
      </c>
      <c r="AE38" s="8">
        <v>5.6699999999999998E-8</v>
      </c>
      <c r="AF38" s="20" t="str">
        <f>IF(ISNUMBER(INDEX(Cables!$A$1:$N$200,MATCH(UPPER(E38),Cables!$B$1:$B$200,0),5)/1000)=FALSE,"",INDEX(Cables!$A$1:$N$200,MATCH(UPPER(E38),Cables!$B$1:$B$200,0),5)/1000)</f>
        <v/>
      </c>
      <c r="AG38" s="20" t="e">
        <f>INDEX(Cables!$A$1:$N$200,MATCH(UPPER(E38),Cables!$B$1:$B$200,0),7)/1000</f>
        <v>#N/A</v>
      </c>
      <c r="AI38" s="8">
        <f t="shared" si="5"/>
        <v>273.16000000000003</v>
      </c>
      <c r="AJ38" s="8"/>
      <c r="AK38" s="21" t="e">
        <f t="shared" si="6"/>
        <v>#VALUE!</v>
      </c>
      <c r="AL38" s="20" t="e">
        <f t="shared" si="7"/>
        <v>#N/A</v>
      </c>
      <c r="AM38" s="21" t="e">
        <f t="shared" si="8"/>
        <v>#VALUE!</v>
      </c>
      <c r="AW38" s="41"/>
      <c r="AX38" s="157">
        <f>INDEX(Cables!A$3:U$91,MATCH('Element relatif aux mesures (I)'!E38,Cables!B$3:B$91,0),21)</f>
        <v>0</v>
      </c>
      <c r="AY38" s="158">
        <f t="shared" si="11"/>
        <v>0</v>
      </c>
      <c r="AZ38" s="158" t="str">
        <f t="shared" si="12"/>
        <v/>
      </c>
    </row>
    <row r="39" spans="1:52" x14ac:dyDescent="0.2">
      <c r="A39" s="31"/>
      <c r="B39" s="32"/>
      <c r="C39" s="33"/>
      <c r="D39" s="34"/>
      <c r="E39" s="45"/>
      <c r="F39" s="35"/>
      <c r="G39" s="36"/>
      <c r="H39" s="37"/>
      <c r="I39" s="46"/>
      <c r="J39" s="31"/>
      <c r="K39" s="31"/>
      <c r="L39" s="31"/>
      <c r="M39" s="38"/>
      <c r="N39" s="39" t="str">
        <f t="shared" si="0"/>
        <v/>
      </c>
      <c r="O39" s="40"/>
      <c r="P39" s="29" t="str">
        <f t="shared" si="13"/>
        <v/>
      </c>
      <c r="Q39" s="31"/>
      <c r="R39" s="38"/>
      <c r="S39" s="41"/>
      <c r="T39" s="38"/>
      <c r="U39" s="38"/>
      <c r="W39" s="7" t="str">
        <f t="shared" si="1"/>
        <v/>
      </c>
      <c r="X39" s="7" t="str">
        <f>IF(W39="","",(IF(INDEX(Cables!$A$1:$U$200,MATCH(UPPER(E39),Cables!$B$1:$B$200,0),21)="",W39-2,(IF(INDEX(Cables!$A$1:$U$200,MATCH(UPPER(E39),Cables!$B$1:$B$200,0),21)*0.5&lt;P39,"Transit trop important",IF(INDEX(Cables!$A$1:$U$200,MATCH(UPPER(E39),Cables!$B$1:$B$200,0),21)*0.25&gt;P39,W39-2,W39-4))))))</f>
        <v/>
      </c>
      <c r="Y39" s="7" t="str">
        <f>IF(W39="","",(IF(INDEX(Cables!$A$1:$U$200,MATCH(UPPER(E39),Cables!$B$1:$B$200,0),21)="",W39+2,(IF(INDEX(Cables!$A$1:$U$200,MATCH(UPPER(E39),Cables!$B$1:$B$200,0),21)*0.5&lt;P39,"Transit trop important",IF(INDEX(Cables!$A$1:$U$200,MATCH(UPPER(E39),Cables!$B$1:$B$200,0),21)*0.25&gt;P39,W39+2,W39+4))))))</f>
        <v/>
      </c>
      <c r="Z39" s="19" t="e">
        <f>INDEX(Cables!$A$1:$N$200,MATCH(UPPER(E39),Cables!$B$1:$B$200,0),14)</f>
        <v>#N/A</v>
      </c>
      <c r="AA39" s="8" t="e">
        <f t="shared" si="2"/>
        <v>#VALUE!</v>
      </c>
      <c r="AB39" s="8" t="str">
        <f t="shared" si="3"/>
        <v/>
      </c>
      <c r="AC39" s="154">
        <f t="shared" si="10"/>
        <v>2</v>
      </c>
      <c r="AD39" s="8" t="str">
        <f t="shared" si="4"/>
        <v/>
      </c>
      <c r="AE39" s="8">
        <v>5.6699999999999998E-8</v>
      </c>
      <c r="AF39" s="20" t="str">
        <f>IF(ISNUMBER(INDEX(Cables!$A$1:$N$200,MATCH(UPPER(E39),Cables!$B$1:$B$200,0),5)/1000)=FALSE,"",INDEX(Cables!$A$1:$N$200,MATCH(UPPER(E39),Cables!$B$1:$B$200,0),5)/1000)</f>
        <v/>
      </c>
      <c r="AG39" s="20" t="e">
        <f>INDEX(Cables!$A$1:$N$200,MATCH(UPPER(E39),Cables!$B$1:$B$200,0),7)/1000</f>
        <v>#N/A</v>
      </c>
      <c r="AI39" s="8">
        <f t="shared" si="5"/>
        <v>273.16000000000003</v>
      </c>
      <c r="AJ39" s="8"/>
      <c r="AK39" s="21" t="e">
        <f t="shared" si="6"/>
        <v>#VALUE!</v>
      </c>
      <c r="AL39" s="20" t="e">
        <f t="shared" si="7"/>
        <v>#N/A</v>
      </c>
      <c r="AM39" s="21" t="e">
        <f t="shared" si="8"/>
        <v>#VALUE!</v>
      </c>
      <c r="AW39" s="41"/>
      <c r="AX39" s="157">
        <f>INDEX(Cables!A$3:U$91,MATCH('Element relatif aux mesures (I)'!E39,Cables!B$3:B$91,0),21)</f>
        <v>0</v>
      </c>
      <c r="AY39" s="158">
        <f t="shared" si="11"/>
        <v>0</v>
      </c>
      <c r="AZ39" s="158" t="str">
        <f t="shared" si="12"/>
        <v/>
      </c>
    </row>
    <row r="40" spans="1:52" x14ac:dyDescent="0.2">
      <c r="A40" s="31"/>
      <c r="B40" s="32"/>
      <c r="C40" s="33"/>
      <c r="D40" s="34"/>
      <c r="E40" s="45"/>
      <c r="F40" s="35"/>
      <c r="G40" s="36"/>
      <c r="H40" s="37"/>
      <c r="I40" s="46"/>
      <c r="J40" s="31"/>
      <c r="K40" s="31"/>
      <c r="L40" s="31"/>
      <c r="M40" s="38"/>
      <c r="N40" s="39" t="str">
        <f t="shared" si="0"/>
        <v/>
      </c>
      <c r="O40" s="40"/>
      <c r="P40" s="29" t="str">
        <f t="shared" si="13"/>
        <v/>
      </c>
      <c r="Q40" s="31"/>
      <c r="R40" s="38"/>
      <c r="S40" s="41"/>
      <c r="T40" s="38"/>
      <c r="U40" s="38"/>
      <c r="W40" s="7" t="str">
        <f t="shared" si="1"/>
        <v/>
      </c>
      <c r="X40" s="7" t="str">
        <f>IF(W40="","",(IF(INDEX(Cables!$A$1:$U$200,MATCH(UPPER(E40),Cables!$B$1:$B$200,0),21)="",W40-2,(IF(INDEX(Cables!$A$1:$U$200,MATCH(UPPER(E40),Cables!$B$1:$B$200,0),21)*0.5&lt;P40,"Transit trop important",IF(INDEX(Cables!$A$1:$U$200,MATCH(UPPER(E40),Cables!$B$1:$B$200,0),21)*0.25&gt;P40,W40-2,W40-4))))))</f>
        <v/>
      </c>
      <c r="Y40" s="7" t="str">
        <f>IF(W40="","",(IF(INDEX(Cables!$A$1:$U$200,MATCH(UPPER(E40),Cables!$B$1:$B$200,0),21)="",W40+2,(IF(INDEX(Cables!$A$1:$U$200,MATCH(UPPER(E40),Cables!$B$1:$B$200,0),21)*0.5&lt;P40,"Transit trop important",IF(INDEX(Cables!$A$1:$U$200,MATCH(UPPER(E40),Cables!$B$1:$B$200,0),21)*0.25&gt;P40,W40+2,W40+4))))))</f>
        <v/>
      </c>
      <c r="Z40" s="19" t="e">
        <f>INDEX(Cables!$A$1:$N$200,MATCH(UPPER(E40),Cables!$B$1:$B$200,0),14)</f>
        <v>#N/A</v>
      </c>
      <c r="AA40" s="8" t="e">
        <f t="shared" si="2"/>
        <v>#VALUE!</v>
      </c>
      <c r="AB40" s="8" t="str">
        <f t="shared" si="3"/>
        <v/>
      </c>
      <c r="AC40" s="154">
        <f t="shared" si="10"/>
        <v>2</v>
      </c>
      <c r="AD40" s="8" t="str">
        <f t="shared" si="4"/>
        <v/>
      </c>
      <c r="AE40" s="8">
        <v>5.6699999999999998E-8</v>
      </c>
      <c r="AF40" s="20" t="str">
        <f>IF(ISNUMBER(INDEX(Cables!$A$1:$N$200,MATCH(UPPER(E40),Cables!$B$1:$B$200,0),5)/1000)=FALSE,"",INDEX(Cables!$A$1:$N$200,MATCH(UPPER(E40),Cables!$B$1:$B$200,0),5)/1000)</f>
        <v/>
      </c>
      <c r="AG40" s="20" t="e">
        <f>INDEX(Cables!$A$1:$N$200,MATCH(UPPER(E40),Cables!$B$1:$B$200,0),7)/1000</f>
        <v>#N/A</v>
      </c>
      <c r="AI40" s="8">
        <f t="shared" si="5"/>
        <v>273.16000000000003</v>
      </c>
      <c r="AJ40" s="8"/>
      <c r="AK40" s="21" t="e">
        <f t="shared" si="6"/>
        <v>#VALUE!</v>
      </c>
      <c r="AL40" s="20" t="e">
        <f t="shared" si="7"/>
        <v>#N/A</v>
      </c>
      <c r="AM40" s="21" t="e">
        <f t="shared" si="8"/>
        <v>#VALUE!</v>
      </c>
      <c r="AW40" s="41"/>
      <c r="AX40" s="157">
        <f>INDEX(Cables!A$3:U$91,MATCH('Element relatif aux mesures (I)'!E40,Cables!B$3:B$91,0),21)</f>
        <v>0</v>
      </c>
      <c r="AY40" s="158">
        <f t="shared" si="11"/>
        <v>0</v>
      </c>
      <c r="AZ40" s="158" t="str">
        <f t="shared" si="12"/>
        <v/>
      </c>
    </row>
    <row r="41" spans="1:52" x14ac:dyDescent="0.2">
      <c r="A41" s="31"/>
      <c r="B41" s="32"/>
      <c r="C41" s="33"/>
      <c r="D41" s="34"/>
      <c r="E41" s="45"/>
      <c r="F41" s="35"/>
      <c r="G41" s="36"/>
      <c r="H41" s="37"/>
      <c r="I41" s="46"/>
      <c r="J41" s="31"/>
      <c r="K41" s="31"/>
      <c r="L41" s="31"/>
      <c r="M41" s="38"/>
      <c r="N41" s="39" t="str">
        <f t="shared" si="0"/>
        <v/>
      </c>
      <c r="O41" s="40"/>
      <c r="P41" s="29" t="str">
        <f t="shared" si="13"/>
        <v/>
      </c>
      <c r="Q41" s="31"/>
      <c r="R41" s="38"/>
      <c r="S41" s="41"/>
      <c r="T41" s="38"/>
      <c r="U41" s="38"/>
      <c r="W41" s="7" t="str">
        <f t="shared" si="1"/>
        <v/>
      </c>
      <c r="X41" s="7" t="str">
        <f>IF(W41="","",(IF(INDEX(Cables!$A$1:$U$200,MATCH(UPPER(E41),Cables!$B$1:$B$200,0),21)="",W41-2,(IF(INDEX(Cables!$A$1:$U$200,MATCH(UPPER(E41),Cables!$B$1:$B$200,0),21)*0.5&lt;P41,"Transit trop important",IF(INDEX(Cables!$A$1:$U$200,MATCH(UPPER(E41),Cables!$B$1:$B$200,0),21)*0.25&gt;P41,W41-2,W41-4))))))</f>
        <v/>
      </c>
      <c r="Y41" s="7" t="str">
        <f>IF(W41="","",(IF(INDEX(Cables!$A$1:$U$200,MATCH(UPPER(E41),Cables!$B$1:$B$200,0),21)="",W41+2,(IF(INDEX(Cables!$A$1:$U$200,MATCH(UPPER(E41),Cables!$B$1:$B$200,0),21)*0.5&lt;P41,"Transit trop important",IF(INDEX(Cables!$A$1:$U$200,MATCH(UPPER(E41),Cables!$B$1:$B$200,0),21)*0.25&gt;P41,W41+2,W41+4))))))</f>
        <v/>
      </c>
      <c r="Z41" s="19" t="e">
        <f>INDEX(Cables!$A$1:$N$200,MATCH(UPPER(E41),Cables!$B$1:$B$200,0),14)</f>
        <v>#N/A</v>
      </c>
      <c r="AA41" s="8" t="e">
        <f t="shared" si="2"/>
        <v>#VALUE!</v>
      </c>
      <c r="AB41" s="8" t="str">
        <f t="shared" si="3"/>
        <v/>
      </c>
      <c r="AC41" s="154">
        <f t="shared" si="10"/>
        <v>2</v>
      </c>
      <c r="AD41" s="8" t="str">
        <f t="shared" si="4"/>
        <v/>
      </c>
      <c r="AE41" s="8">
        <v>5.6699999999999998E-8</v>
      </c>
      <c r="AF41" s="20" t="str">
        <f>IF(ISNUMBER(INDEX(Cables!$A$1:$N$200,MATCH(UPPER(E41),Cables!$B$1:$B$200,0),5)/1000)=FALSE,"",INDEX(Cables!$A$1:$N$200,MATCH(UPPER(E41),Cables!$B$1:$B$200,0),5)/1000)</f>
        <v/>
      </c>
      <c r="AG41" s="20" t="e">
        <f>INDEX(Cables!$A$1:$N$200,MATCH(UPPER(E41),Cables!$B$1:$B$200,0),7)/1000</f>
        <v>#N/A</v>
      </c>
      <c r="AI41" s="8">
        <f t="shared" si="5"/>
        <v>273.16000000000003</v>
      </c>
      <c r="AJ41" s="8"/>
      <c r="AK41" s="21" t="e">
        <f t="shared" si="6"/>
        <v>#VALUE!</v>
      </c>
      <c r="AL41" s="20" t="e">
        <f t="shared" si="7"/>
        <v>#N/A</v>
      </c>
      <c r="AM41" s="21" t="e">
        <f t="shared" si="8"/>
        <v>#VALUE!</v>
      </c>
      <c r="AW41" s="41"/>
      <c r="AX41" s="157">
        <f>INDEX(Cables!A$3:U$91,MATCH('Element relatif aux mesures (I)'!E41,Cables!B$3:B$91,0),21)</f>
        <v>0</v>
      </c>
      <c r="AY41" s="158">
        <f t="shared" si="11"/>
        <v>0</v>
      </c>
      <c r="AZ41" s="158" t="str">
        <f t="shared" si="12"/>
        <v/>
      </c>
    </row>
    <row r="42" spans="1:52" x14ac:dyDescent="0.2">
      <c r="A42" s="31"/>
      <c r="B42" s="32"/>
      <c r="C42" s="33"/>
      <c r="D42" s="34"/>
      <c r="E42" s="45"/>
      <c r="F42" s="35"/>
      <c r="G42" s="36"/>
      <c r="H42" s="37"/>
      <c r="I42" s="46"/>
      <c r="J42" s="31"/>
      <c r="K42" s="31"/>
      <c r="L42" s="31"/>
      <c r="M42" s="38"/>
      <c r="N42" s="39" t="str">
        <f t="shared" ref="N42:N73" si="14">IF(M42="PAPOTO","1.0%",IF(M42="Tangente","2.5%",""))</f>
        <v/>
      </c>
      <c r="O42" s="40"/>
      <c r="P42" s="29" t="str">
        <f t="shared" si="13"/>
        <v/>
      </c>
      <c r="Q42" s="31"/>
      <c r="R42" s="38"/>
      <c r="S42" s="41"/>
      <c r="T42" s="38"/>
      <c r="U42" s="38"/>
      <c r="W42" s="7" t="str">
        <f t="shared" ref="W42:W73" si="15">IF(P42&lt;&gt;0,IF(AJ42&lt;&gt;"",AJ42-273.16,""),Q42)</f>
        <v/>
      </c>
      <c r="X42" s="7" t="str">
        <f>IF(W42="","",(IF(INDEX(Cables!$A$1:$U$200,MATCH(UPPER(E42),Cables!$B$1:$B$200,0),21)="",W42-2,(IF(INDEX(Cables!$A$1:$U$200,MATCH(UPPER(E42),Cables!$B$1:$B$200,0),21)*0.5&lt;P42,"Transit trop important",IF(INDEX(Cables!$A$1:$U$200,MATCH(UPPER(E42),Cables!$B$1:$B$200,0),21)*0.25&gt;P42,W42-2,W42-4))))))</f>
        <v/>
      </c>
      <c r="Y42" s="7" t="str">
        <f>IF(W42="","",(IF(INDEX(Cables!$A$1:$U$200,MATCH(UPPER(E42),Cables!$B$1:$B$200,0),21)="",W42+2,(IF(INDEX(Cables!$A$1:$U$200,MATCH(UPPER(E42),Cables!$B$1:$B$200,0),21)*0.5&lt;P42,"Transit trop important",IF(INDEX(Cables!$A$1:$U$200,MATCH(UPPER(E42),Cables!$B$1:$B$200,0),21)*0.25&gt;P42,W42+2,W42+4))))))</f>
        <v/>
      </c>
      <c r="Z42" s="19" t="e">
        <f>INDEX(Cables!$A$1:$N$200,MATCH(UPPER(E42),Cables!$B$1:$B$200,0),14)</f>
        <v>#N/A</v>
      </c>
      <c r="AA42" s="8" t="e">
        <f t="shared" ref="AA42:AA73" si="16">0.85*AD42</f>
        <v>#VALUE!</v>
      </c>
      <c r="AB42" s="8" t="str">
        <f t="shared" si="3"/>
        <v/>
      </c>
      <c r="AC42" s="154">
        <f t="shared" si="10"/>
        <v>2</v>
      </c>
      <c r="AD42" s="8" t="str">
        <f t="shared" ref="AD42:AD73" si="17">IF(UPPER(U42)="NOIR",0.88,IF(UPPER(U42)="MAT",0.79,IF(UPPER(U42)="BRILLANT",0.55,"")))</f>
        <v/>
      </c>
      <c r="AE42" s="8">
        <v>5.6699999999999998E-8</v>
      </c>
      <c r="AF42" s="20" t="str">
        <f>IF(ISNUMBER(INDEX(Cables!$A$1:$N$200,MATCH(UPPER(E42),Cables!$B$1:$B$200,0),5)/1000)=FALSE,"",INDEX(Cables!$A$1:$N$200,MATCH(UPPER(E42),Cables!$B$1:$B$200,0),5)/1000)</f>
        <v/>
      </c>
      <c r="AG42" s="20" t="e">
        <f>INDEX(Cables!$A$1:$N$200,MATCH(UPPER(E42),Cables!$B$1:$B$200,0),7)/1000</f>
        <v>#N/A</v>
      </c>
      <c r="AI42" s="8">
        <f t="shared" ref="AI42:AI73" si="18">Q42+273.16</f>
        <v>273.16000000000003</v>
      </c>
      <c r="AJ42" s="8"/>
      <c r="AK42" s="21" t="e">
        <f t="shared" ref="AK42:AK73" si="19">P42^2*AF42*(1+Z42*(AJ42-293.15))+AA42*AB42*AG42</f>
        <v>#VALUE!</v>
      </c>
      <c r="AL42" s="20" t="e">
        <f t="shared" ref="AL42:AL73" si="20">8.55*(AJ42-AI42)*(AC42*AG42)^0.448+AD42*AE42*PI()*AG42*(AJ42^4-AI42^4)</f>
        <v>#N/A</v>
      </c>
      <c r="AM42" s="21" t="e">
        <f t="shared" ref="AM42:AM73" si="21">AK42-AL42</f>
        <v>#VALUE!</v>
      </c>
      <c r="AW42" s="41"/>
      <c r="AX42" s="157">
        <f>INDEX(Cables!A$3:U$91,MATCH('Element relatif aux mesures (I)'!E42,Cables!B$3:B$91,0),21)</f>
        <v>0</v>
      </c>
      <c r="AY42" s="158">
        <f t="shared" si="11"/>
        <v>0</v>
      </c>
      <c r="AZ42" s="158" t="str">
        <f t="shared" si="12"/>
        <v/>
      </c>
    </row>
    <row r="43" spans="1:52" x14ac:dyDescent="0.2">
      <c r="A43" s="31"/>
      <c r="B43" s="32"/>
      <c r="C43" s="33"/>
      <c r="D43" s="34"/>
      <c r="E43" s="45"/>
      <c r="F43" s="35"/>
      <c r="G43" s="36"/>
      <c r="H43" s="37"/>
      <c r="I43" s="46"/>
      <c r="J43" s="31"/>
      <c r="K43" s="31"/>
      <c r="L43" s="31"/>
      <c r="M43" s="38"/>
      <c r="N43" s="39" t="str">
        <f t="shared" si="14"/>
        <v/>
      </c>
      <c r="O43" s="40"/>
      <c r="P43" s="29" t="str">
        <f t="shared" si="13"/>
        <v/>
      </c>
      <c r="Q43" s="31"/>
      <c r="R43" s="38"/>
      <c r="S43" s="41"/>
      <c r="T43" s="38"/>
      <c r="U43" s="38"/>
      <c r="W43" s="7" t="str">
        <f t="shared" si="15"/>
        <v/>
      </c>
      <c r="X43" s="7" t="str">
        <f>IF(W43="","",(IF(INDEX(Cables!$A$1:$U$200,MATCH(UPPER(E43),Cables!$B$1:$B$200,0),21)="",W43-2,(IF(INDEX(Cables!$A$1:$U$200,MATCH(UPPER(E43),Cables!$B$1:$B$200,0),21)*0.5&lt;P43,"Transit trop important",IF(INDEX(Cables!$A$1:$U$200,MATCH(UPPER(E43),Cables!$B$1:$B$200,0),21)*0.25&gt;P43,W43-2,W43-4))))))</f>
        <v/>
      </c>
      <c r="Y43" s="7" t="str">
        <f>IF(W43="","",(IF(INDEX(Cables!$A$1:$U$200,MATCH(UPPER(E43),Cables!$B$1:$B$200,0),21)="",W43+2,(IF(INDEX(Cables!$A$1:$U$200,MATCH(UPPER(E43),Cables!$B$1:$B$200,0),21)*0.5&lt;P43,"Transit trop important",IF(INDEX(Cables!$A$1:$U$200,MATCH(UPPER(E43),Cables!$B$1:$B$200,0),21)*0.25&gt;P43,W43+2,W43+4))))))</f>
        <v/>
      </c>
      <c r="Z43" s="19" t="e">
        <f>INDEX(Cables!$A$1:$N$200,MATCH(UPPER(E43),Cables!$B$1:$B$200,0),14)</f>
        <v>#N/A</v>
      </c>
      <c r="AA43" s="8" t="e">
        <f t="shared" si="16"/>
        <v>#VALUE!</v>
      </c>
      <c r="AB43" s="8" t="str">
        <f t="shared" si="3"/>
        <v/>
      </c>
      <c r="AC43" s="154">
        <f t="shared" si="10"/>
        <v>2</v>
      </c>
      <c r="AD43" s="8" t="str">
        <f t="shared" si="17"/>
        <v/>
      </c>
      <c r="AE43" s="8">
        <v>5.6699999999999998E-8</v>
      </c>
      <c r="AF43" s="20" t="str">
        <f>IF(ISNUMBER(INDEX(Cables!$A$1:$N$200,MATCH(UPPER(E43),Cables!$B$1:$B$200,0),5)/1000)=FALSE,"",INDEX(Cables!$A$1:$N$200,MATCH(UPPER(E43),Cables!$B$1:$B$200,0),5)/1000)</f>
        <v/>
      </c>
      <c r="AG43" s="20" t="e">
        <f>INDEX(Cables!$A$1:$N$200,MATCH(UPPER(E43),Cables!$B$1:$B$200,0),7)/1000</f>
        <v>#N/A</v>
      </c>
      <c r="AI43" s="8">
        <f t="shared" si="18"/>
        <v>273.16000000000003</v>
      </c>
      <c r="AJ43" s="8"/>
      <c r="AK43" s="21" t="e">
        <f t="shared" si="19"/>
        <v>#VALUE!</v>
      </c>
      <c r="AL43" s="20" t="e">
        <f t="shared" si="20"/>
        <v>#N/A</v>
      </c>
      <c r="AM43" s="21" t="e">
        <f t="shared" si="21"/>
        <v>#VALUE!</v>
      </c>
      <c r="AW43" s="41"/>
      <c r="AX43" s="157">
        <f>INDEX(Cables!A$3:U$91,MATCH('Element relatif aux mesures (I)'!E43,Cables!B$3:B$91,0),21)</f>
        <v>0</v>
      </c>
      <c r="AY43" s="158">
        <f t="shared" si="11"/>
        <v>0</v>
      </c>
      <c r="AZ43" s="158" t="str">
        <f t="shared" si="12"/>
        <v/>
      </c>
    </row>
    <row r="44" spans="1:52" x14ac:dyDescent="0.2">
      <c r="A44" s="31"/>
      <c r="B44" s="32"/>
      <c r="C44" s="33"/>
      <c r="D44" s="34"/>
      <c r="E44" s="45"/>
      <c r="F44" s="35"/>
      <c r="G44" s="36"/>
      <c r="H44" s="37"/>
      <c r="I44" s="46"/>
      <c r="J44" s="31"/>
      <c r="K44" s="31"/>
      <c r="L44" s="31"/>
      <c r="M44" s="38"/>
      <c r="N44" s="39" t="str">
        <f t="shared" si="14"/>
        <v/>
      </c>
      <c r="O44" s="40"/>
      <c r="P44" s="29" t="str">
        <f t="shared" si="13"/>
        <v/>
      </c>
      <c r="Q44" s="31"/>
      <c r="R44" s="38"/>
      <c r="S44" s="41"/>
      <c r="T44" s="38"/>
      <c r="U44" s="38"/>
      <c r="W44" s="7" t="str">
        <f t="shared" si="15"/>
        <v/>
      </c>
      <c r="X44" s="7" t="str">
        <f>IF(W44="","",(IF(INDEX(Cables!$A$1:$U$200,MATCH(UPPER(E44),Cables!$B$1:$B$200,0),21)="",W44-2,(IF(INDEX(Cables!$A$1:$U$200,MATCH(UPPER(E44),Cables!$B$1:$B$200,0),21)*0.5&lt;P44,"Transit trop important",IF(INDEX(Cables!$A$1:$U$200,MATCH(UPPER(E44),Cables!$B$1:$B$200,0),21)*0.25&gt;P44,W44-2,W44-4))))))</f>
        <v/>
      </c>
      <c r="Y44" s="7" t="str">
        <f>IF(W44="","",(IF(INDEX(Cables!$A$1:$U$200,MATCH(UPPER(E44),Cables!$B$1:$B$200,0),21)="",W44+2,(IF(INDEX(Cables!$A$1:$U$200,MATCH(UPPER(E44),Cables!$B$1:$B$200,0),21)*0.5&lt;P44,"Transit trop important",IF(INDEX(Cables!$A$1:$U$200,MATCH(UPPER(E44),Cables!$B$1:$B$200,0),21)*0.25&gt;P44,W44+2,W44+4))))))</f>
        <v/>
      </c>
      <c r="Z44" s="19" t="e">
        <f>INDEX(Cables!$A$1:$N$200,MATCH(UPPER(E44),Cables!$B$1:$B$200,0),14)</f>
        <v>#N/A</v>
      </c>
      <c r="AA44" s="8" t="e">
        <f t="shared" si="16"/>
        <v>#VALUE!</v>
      </c>
      <c r="AB44" s="8" t="str">
        <f t="shared" si="3"/>
        <v/>
      </c>
      <c r="AC44" s="154">
        <f t="shared" si="10"/>
        <v>2</v>
      </c>
      <c r="AD44" s="8" t="str">
        <f t="shared" si="17"/>
        <v/>
      </c>
      <c r="AE44" s="8">
        <v>5.6699999999999998E-8</v>
      </c>
      <c r="AF44" s="20" t="str">
        <f>IF(ISNUMBER(INDEX(Cables!$A$1:$N$200,MATCH(UPPER(E44),Cables!$B$1:$B$200,0),5)/1000)=FALSE,"",INDEX(Cables!$A$1:$N$200,MATCH(UPPER(E44),Cables!$B$1:$B$200,0),5)/1000)</f>
        <v/>
      </c>
      <c r="AG44" s="20" t="e">
        <f>INDEX(Cables!$A$1:$N$200,MATCH(UPPER(E44),Cables!$B$1:$B$200,0),7)/1000</f>
        <v>#N/A</v>
      </c>
      <c r="AI44" s="8">
        <f t="shared" si="18"/>
        <v>273.16000000000003</v>
      </c>
      <c r="AJ44" s="8"/>
      <c r="AK44" s="21" t="e">
        <f t="shared" si="19"/>
        <v>#VALUE!</v>
      </c>
      <c r="AL44" s="20" t="e">
        <f t="shared" si="20"/>
        <v>#N/A</v>
      </c>
      <c r="AM44" s="21" t="e">
        <f t="shared" si="21"/>
        <v>#VALUE!</v>
      </c>
      <c r="AW44" s="41"/>
      <c r="AX44" s="157">
        <f>INDEX(Cables!A$3:U$91,MATCH('Element relatif aux mesures (I)'!E44,Cables!B$3:B$91,0),21)</f>
        <v>0</v>
      </c>
      <c r="AY44" s="158">
        <f t="shared" si="11"/>
        <v>0</v>
      </c>
      <c r="AZ44" s="158" t="str">
        <f t="shared" si="12"/>
        <v/>
      </c>
    </row>
    <row r="45" spans="1:52" x14ac:dyDescent="0.2">
      <c r="A45" s="31"/>
      <c r="B45" s="32"/>
      <c r="C45" s="33"/>
      <c r="D45" s="34"/>
      <c r="E45" s="45"/>
      <c r="F45" s="35"/>
      <c r="G45" s="36"/>
      <c r="H45" s="37"/>
      <c r="I45" s="46"/>
      <c r="J45" s="31"/>
      <c r="K45" s="31"/>
      <c r="L45" s="31"/>
      <c r="M45" s="38"/>
      <c r="N45" s="39" t="str">
        <f t="shared" si="14"/>
        <v/>
      </c>
      <c r="O45" s="40"/>
      <c r="P45" s="29" t="str">
        <f t="shared" si="13"/>
        <v/>
      </c>
      <c r="Q45" s="31"/>
      <c r="R45" s="38"/>
      <c r="S45" s="41"/>
      <c r="T45" s="38"/>
      <c r="U45" s="38"/>
      <c r="W45" s="7" t="str">
        <f t="shared" si="15"/>
        <v/>
      </c>
      <c r="X45" s="7" t="str">
        <f>IF(W45="","",(IF(INDEX(Cables!$A$1:$U$200,MATCH(UPPER(E45),Cables!$B$1:$B$200,0),21)="",W45-2,(IF(INDEX(Cables!$A$1:$U$200,MATCH(UPPER(E45),Cables!$B$1:$B$200,0),21)*0.5&lt;P45,"Transit trop important",IF(INDEX(Cables!$A$1:$U$200,MATCH(UPPER(E45),Cables!$B$1:$B$200,0),21)*0.25&gt;P45,W45-2,W45-4))))))</f>
        <v/>
      </c>
      <c r="Y45" s="7" t="str">
        <f>IF(W45="","",(IF(INDEX(Cables!$A$1:$U$200,MATCH(UPPER(E45),Cables!$B$1:$B$200,0),21)="",W45+2,(IF(INDEX(Cables!$A$1:$U$200,MATCH(UPPER(E45),Cables!$B$1:$B$200,0),21)*0.5&lt;P45,"Transit trop important",IF(INDEX(Cables!$A$1:$U$200,MATCH(UPPER(E45),Cables!$B$1:$B$200,0),21)*0.25&gt;P45,W45+2,W45+4))))))</f>
        <v/>
      </c>
      <c r="Z45" s="19" t="e">
        <f>INDEX(Cables!$A$1:$N$200,MATCH(UPPER(E45),Cables!$B$1:$B$200,0),14)</f>
        <v>#N/A</v>
      </c>
      <c r="AA45" s="8" t="e">
        <f t="shared" si="16"/>
        <v>#VALUE!</v>
      </c>
      <c r="AB45" s="8" t="str">
        <f t="shared" si="3"/>
        <v/>
      </c>
      <c r="AC45" s="154">
        <f t="shared" si="10"/>
        <v>2</v>
      </c>
      <c r="AD45" s="8" t="str">
        <f t="shared" si="17"/>
        <v/>
      </c>
      <c r="AE45" s="8">
        <v>5.6699999999999998E-8</v>
      </c>
      <c r="AF45" s="20" t="str">
        <f>IF(ISNUMBER(INDEX(Cables!$A$1:$N$200,MATCH(UPPER(E45),Cables!$B$1:$B$200,0),5)/1000)=FALSE,"",INDEX(Cables!$A$1:$N$200,MATCH(UPPER(E45),Cables!$B$1:$B$200,0),5)/1000)</f>
        <v/>
      </c>
      <c r="AG45" s="20" t="e">
        <f>INDEX(Cables!$A$1:$N$200,MATCH(UPPER(E45),Cables!$B$1:$B$200,0),7)/1000</f>
        <v>#N/A</v>
      </c>
      <c r="AI45" s="8">
        <f t="shared" si="18"/>
        <v>273.16000000000003</v>
      </c>
      <c r="AJ45" s="8"/>
      <c r="AK45" s="21" t="e">
        <f t="shared" si="19"/>
        <v>#VALUE!</v>
      </c>
      <c r="AL45" s="20" t="e">
        <f t="shared" si="20"/>
        <v>#N/A</v>
      </c>
      <c r="AM45" s="21" t="e">
        <f t="shared" si="21"/>
        <v>#VALUE!</v>
      </c>
      <c r="AW45" s="41"/>
      <c r="AX45" s="157">
        <f>INDEX(Cables!A$3:U$91,MATCH('Element relatif aux mesures (I)'!E45,Cables!B$3:B$91,0),21)</f>
        <v>0</v>
      </c>
      <c r="AY45" s="158">
        <f t="shared" si="11"/>
        <v>0</v>
      </c>
      <c r="AZ45" s="158" t="str">
        <f t="shared" si="12"/>
        <v/>
      </c>
    </row>
    <row r="46" spans="1:52" x14ac:dyDescent="0.2">
      <c r="A46" s="31"/>
      <c r="B46" s="32"/>
      <c r="C46" s="33"/>
      <c r="D46" s="34"/>
      <c r="E46" s="45"/>
      <c r="F46" s="35"/>
      <c r="G46" s="36"/>
      <c r="H46" s="37"/>
      <c r="I46" s="46"/>
      <c r="J46" s="31"/>
      <c r="K46" s="31"/>
      <c r="L46" s="31"/>
      <c r="M46" s="38"/>
      <c r="N46" s="39" t="str">
        <f t="shared" si="14"/>
        <v/>
      </c>
      <c r="O46" s="40"/>
      <c r="P46" s="29" t="str">
        <f t="shared" si="13"/>
        <v/>
      </c>
      <c r="Q46" s="31"/>
      <c r="R46" s="38"/>
      <c r="S46" s="41"/>
      <c r="T46" s="38"/>
      <c r="U46" s="38"/>
      <c r="W46" s="7" t="str">
        <f t="shared" si="15"/>
        <v/>
      </c>
      <c r="X46" s="7" t="str">
        <f>IF(W46="","",(IF(INDEX(Cables!$A$1:$U$200,MATCH(UPPER(E46),Cables!$B$1:$B$200,0),21)="",W46-2,(IF(INDEX(Cables!$A$1:$U$200,MATCH(UPPER(E46),Cables!$B$1:$B$200,0),21)*0.5&lt;P46,"Transit trop important",IF(INDEX(Cables!$A$1:$U$200,MATCH(UPPER(E46),Cables!$B$1:$B$200,0),21)*0.25&gt;P46,W46-2,W46-4))))))</f>
        <v/>
      </c>
      <c r="Y46" s="7" t="str">
        <f>IF(W46="","",(IF(INDEX(Cables!$A$1:$U$200,MATCH(UPPER(E46),Cables!$B$1:$B$200,0),21)="",W46+2,(IF(INDEX(Cables!$A$1:$U$200,MATCH(UPPER(E46),Cables!$B$1:$B$200,0),21)*0.5&lt;P46,"Transit trop important",IF(INDEX(Cables!$A$1:$U$200,MATCH(UPPER(E46),Cables!$B$1:$B$200,0),21)*0.25&gt;P46,W46+2,W46+4))))))</f>
        <v/>
      </c>
      <c r="Z46" s="19" t="e">
        <f>INDEX(Cables!$A$1:$N$200,MATCH(UPPER(E46),Cables!$B$1:$B$200,0),14)</f>
        <v>#N/A</v>
      </c>
      <c r="AA46" s="8" t="e">
        <f t="shared" si="16"/>
        <v>#VALUE!</v>
      </c>
      <c r="AB46" s="8" t="str">
        <f t="shared" si="3"/>
        <v/>
      </c>
      <c r="AC46" s="154">
        <f t="shared" si="10"/>
        <v>2</v>
      </c>
      <c r="AD46" s="8" t="str">
        <f t="shared" si="17"/>
        <v/>
      </c>
      <c r="AE46" s="8">
        <v>5.6699999999999998E-8</v>
      </c>
      <c r="AF46" s="20" t="str">
        <f>IF(ISNUMBER(INDEX(Cables!$A$1:$N$200,MATCH(UPPER(E46),Cables!$B$1:$B$200,0),5)/1000)=FALSE,"",INDEX(Cables!$A$1:$N$200,MATCH(UPPER(E46),Cables!$B$1:$B$200,0),5)/1000)</f>
        <v/>
      </c>
      <c r="AG46" s="20" t="e">
        <f>INDEX(Cables!$A$1:$N$200,MATCH(UPPER(E46),Cables!$B$1:$B$200,0),7)/1000</f>
        <v>#N/A</v>
      </c>
      <c r="AI46" s="8">
        <f t="shared" si="18"/>
        <v>273.16000000000003</v>
      </c>
      <c r="AJ46" s="8"/>
      <c r="AK46" s="21" t="e">
        <f t="shared" si="19"/>
        <v>#VALUE!</v>
      </c>
      <c r="AL46" s="20" t="e">
        <f t="shared" si="20"/>
        <v>#N/A</v>
      </c>
      <c r="AM46" s="21" t="e">
        <f t="shared" si="21"/>
        <v>#VALUE!</v>
      </c>
      <c r="AW46" s="41"/>
      <c r="AX46" s="157">
        <f>INDEX(Cables!A$3:U$91,MATCH('Element relatif aux mesures (I)'!E46,Cables!B$3:B$91,0),21)</f>
        <v>0</v>
      </c>
      <c r="AY46" s="158">
        <f t="shared" si="11"/>
        <v>0</v>
      </c>
      <c r="AZ46" s="158" t="str">
        <f t="shared" si="12"/>
        <v/>
      </c>
    </row>
    <row r="47" spans="1:52" x14ac:dyDescent="0.2">
      <c r="A47" s="31"/>
      <c r="B47" s="32"/>
      <c r="C47" s="33"/>
      <c r="D47" s="34"/>
      <c r="E47" s="45"/>
      <c r="F47" s="35"/>
      <c r="G47" s="36"/>
      <c r="H47" s="37"/>
      <c r="I47" s="46"/>
      <c r="J47" s="31"/>
      <c r="K47" s="31"/>
      <c r="L47" s="31"/>
      <c r="M47" s="38"/>
      <c r="N47" s="39" t="str">
        <f t="shared" si="14"/>
        <v/>
      </c>
      <c r="O47" s="40"/>
      <c r="P47" s="29" t="str">
        <f t="shared" si="13"/>
        <v/>
      </c>
      <c r="Q47" s="31"/>
      <c r="R47" s="38"/>
      <c r="S47" s="41"/>
      <c r="T47" s="38"/>
      <c r="U47" s="38"/>
      <c r="W47" s="7" t="str">
        <f t="shared" si="15"/>
        <v/>
      </c>
      <c r="X47" s="7" t="str">
        <f>IF(W47="","",(IF(INDEX(Cables!$A$1:$U$200,MATCH(UPPER(E47),Cables!$B$1:$B$200,0),21)="",W47-2,(IF(INDEX(Cables!$A$1:$U$200,MATCH(UPPER(E47),Cables!$B$1:$B$200,0),21)*0.5&lt;P47,"Transit trop important",IF(INDEX(Cables!$A$1:$U$200,MATCH(UPPER(E47),Cables!$B$1:$B$200,0),21)*0.25&gt;P47,W47-2,W47-4))))))</f>
        <v/>
      </c>
      <c r="Y47" s="7" t="str">
        <f>IF(W47="","",(IF(INDEX(Cables!$A$1:$U$200,MATCH(UPPER(E47),Cables!$B$1:$B$200,0),21)="",W47+2,(IF(INDEX(Cables!$A$1:$U$200,MATCH(UPPER(E47),Cables!$B$1:$B$200,0),21)*0.5&lt;P47,"Transit trop important",IF(INDEX(Cables!$A$1:$U$200,MATCH(UPPER(E47),Cables!$B$1:$B$200,0),21)*0.25&gt;P47,W47+2,W47+4))))))</f>
        <v/>
      </c>
      <c r="Z47" s="19" t="e">
        <f>INDEX(Cables!$A$1:$N$200,MATCH(UPPER(E47),Cables!$B$1:$B$200,0),14)</f>
        <v>#N/A</v>
      </c>
      <c r="AA47" s="8" t="e">
        <f t="shared" si="16"/>
        <v>#VALUE!</v>
      </c>
      <c r="AB47" s="8" t="str">
        <f t="shared" ref="AB47:AB73" si="22">IF(UPPER(R47)="CLAIR",400,IF(UPPER(R47)="COUVERT",200,""))</f>
        <v/>
      </c>
      <c r="AC47" s="154">
        <f t="shared" si="10"/>
        <v>2</v>
      </c>
      <c r="AD47" s="8" t="str">
        <f t="shared" si="17"/>
        <v/>
      </c>
      <c r="AE47" s="8">
        <v>5.6699999999999998E-8</v>
      </c>
      <c r="AF47" s="20" t="str">
        <f>IF(ISNUMBER(INDEX(Cables!$A$1:$N$200,MATCH(UPPER(E47),Cables!$B$1:$B$200,0),5)/1000)=FALSE,"",INDEX(Cables!$A$1:$N$200,MATCH(UPPER(E47),Cables!$B$1:$B$200,0),5)/1000)</f>
        <v/>
      </c>
      <c r="AG47" s="20" t="e">
        <f>INDEX(Cables!$A$1:$N$200,MATCH(UPPER(E47),Cables!$B$1:$B$200,0),7)/1000</f>
        <v>#N/A</v>
      </c>
      <c r="AI47" s="8">
        <f t="shared" si="18"/>
        <v>273.16000000000003</v>
      </c>
      <c r="AJ47" s="8"/>
      <c r="AK47" s="21" t="e">
        <f t="shared" si="19"/>
        <v>#VALUE!</v>
      </c>
      <c r="AL47" s="20" t="e">
        <f t="shared" si="20"/>
        <v>#N/A</v>
      </c>
      <c r="AM47" s="21" t="e">
        <f t="shared" si="21"/>
        <v>#VALUE!</v>
      </c>
      <c r="AW47" s="41"/>
      <c r="AX47" s="157">
        <f>INDEX(Cables!A$3:U$91,MATCH('Element relatif aux mesures (I)'!E47,Cables!B$3:B$91,0),21)</f>
        <v>0</v>
      </c>
      <c r="AY47" s="158">
        <f t="shared" si="11"/>
        <v>0</v>
      </c>
      <c r="AZ47" s="158" t="str">
        <f t="shared" si="12"/>
        <v/>
      </c>
    </row>
    <row r="48" spans="1:52" x14ac:dyDescent="0.2">
      <c r="A48" s="31"/>
      <c r="B48" s="32"/>
      <c r="C48" s="33"/>
      <c r="D48" s="34"/>
      <c r="E48" s="45"/>
      <c r="F48" s="35"/>
      <c r="G48" s="36"/>
      <c r="H48" s="37"/>
      <c r="I48" s="46"/>
      <c r="J48" s="31"/>
      <c r="K48" s="31"/>
      <c r="L48" s="31"/>
      <c r="M48" s="38"/>
      <c r="N48" s="39" t="str">
        <f t="shared" si="14"/>
        <v/>
      </c>
      <c r="O48" s="40"/>
      <c r="P48" s="29" t="str">
        <f t="shared" si="13"/>
        <v/>
      </c>
      <c r="Q48" s="31"/>
      <c r="R48" s="38"/>
      <c r="S48" s="41"/>
      <c r="T48" s="38"/>
      <c r="U48" s="38"/>
      <c r="W48" s="7" t="str">
        <f t="shared" si="15"/>
        <v/>
      </c>
      <c r="X48" s="7" t="str">
        <f>IF(W48="","",(IF(INDEX(Cables!$A$1:$U$200,MATCH(UPPER(E48),Cables!$B$1:$B$200,0),21)="",W48-2,(IF(INDEX(Cables!$A$1:$U$200,MATCH(UPPER(E48),Cables!$B$1:$B$200,0),21)*0.5&lt;P48,"Transit trop important",IF(INDEX(Cables!$A$1:$U$200,MATCH(UPPER(E48),Cables!$B$1:$B$200,0),21)*0.25&gt;P48,W48-2,W48-4))))))</f>
        <v/>
      </c>
      <c r="Y48" s="7" t="str">
        <f>IF(W48="","",(IF(INDEX(Cables!$A$1:$U$200,MATCH(UPPER(E48),Cables!$B$1:$B$200,0),21)="",W48+2,(IF(INDEX(Cables!$A$1:$U$200,MATCH(UPPER(E48),Cables!$B$1:$B$200,0),21)*0.5&lt;P48,"Transit trop important",IF(INDEX(Cables!$A$1:$U$200,MATCH(UPPER(E48),Cables!$B$1:$B$200,0),21)*0.25&gt;P48,W48+2,W48+4))))))</f>
        <v/>
      </c>
      <c r="Z48" s="19" t="e">
        <f>INDEX(Cables!$A$1:$N$200,MATCH(UPPER(E48),Cables!$B$1:$B$200,0),14)</f>
        <v>#N/A</v>
      </c>
      <c r="AA48" s="8" t="e">
        <f t="shared" si="16"/>
        <v>#VALUE!</v>
      </c>
      <c r="AB48" s="8" t="str">
        <f t="shared" si="22"/>
        <v/>
      </c>
      <c r="AC48" s="154">
        <f t="shared" si="10"/>
        <v>2</v>
      </c>
      <c r="AD48" s="8" t="str">
        <f t="shared" si="17"/>
        <v/>
      </c>
      <c r="AE48" s="8">
        <v>5.6699999999999998E-8</v>
      </c>
      <c r="AF48" s="20" t="str">
        <f>IF(ISNUMBER(INDEX(Cables!$A$1:$N$200,MATCH(UPPER(E48),Cables!$B$1:$B$200,0),5)/1000)=FALSE,"",INDEX(Cables!$A$1:$N$200,MATCH(UPPER(E48),Cables!$B$1:$B$200,0),5)/1000)</f>
        <v/>
      </c>
      <c r="AG48" s="20" t="e">
        <f>INDEX(Cables!$A$1:$N$200,MATCH(UPPER(E48),Cables!$B$1:$B$200,0),7)/1000</f>
        <v>#N/A</v>
      </c>
      <c r="AI48" s="8">
        <f t="shared" si="18"/>
        <v>273.16000000000003</v>
      </c>
      <c r="AJ48" s="8"/>
      <c r="AK48" s="21" t="e">
        <f t="shared" si="19"/>
        <v>#VALUE!</v>
      </c>
      <c r="AL48" s="20" t="e">
        <f t="shared" si="20"/>
        <v>#N/A</v>
      </c>
      <c r="AM48" s="21" t="e">
        <f t="shared" si="21"/>
        <v>#VALUE!</v>
      </c>
      <c r="AW48" s="41"/>
      <c r="AX48" s="157">
        <f>INDEX(Cables!A$3:U$91,MATCH('Element relatif aux mesures (I)'!E48,Cables!B$3:B$91,0),21)</f>
        <v>0</v>
      </c>
      <c r="AY48" s="158">
        <f t="shared" si="11"/>
        <v>0</v>
      </c>
      <c r="AZ48" s="158" t="str">
        <f t="shared" si="12"/>
        <v/>
      </c>
    </row>
    <row r="49" spans="1:52" x14ac:dyDescent="0.2">
      <c r="A49" s="31"/>
      <c r="B49" s="32"/>
      <c r="C49" s="33"/>
      <c r="D49" s="34"/>
      <c r="E49" s="45"/>
      <c r="F49" s="35"/>
      <c r="G49" s="36"/>
      <c r="H49" s="37"/>
      <c r="I49" s="46"/>
      <c r="J49" s="31"/>
      <c r="K49" s="31"/>
      <c r="L49" s="31"/>
      <c r="M49" s="38"/>
      <c r="N49" s="39" t="str">
        <f t="shared" si="14"/>
        <v/>
      </c>
      <c r="O49" s="40"/>
      <c r="P49" s="29" t="str">
        <f t="shared" si="13"/>
        <v/>
      </c>
      <c r="Q49" s="31"/>
      <c r="R49" s="38"/>
      <c r="S49" s="41"/>
      <c r="T49" s="38"/>
      <c r="U49" s="38"/>
      <c r="W49" s="7" t="str">
        <f t="shared" si="15"/>
        <v/>
      </c>
      <c r="X49" s="7" t="str">
        <f>IF(W49="","",(IF(INDEX(Cables!$A$1:$U$200,MATCH(UPPER(E49),Cables!$B$1:$B$200,0),21)="",W49-2,(IF(INDEX(Cables!$A$1:$U$200,MATCH(UPPER(E49),Cables!$B$1:$B$200,0),21)*0.5&lt;P49,"Transit trop important",IF(INDEX(Cables!$A$1:$U$200,MATCH(UPPER(E49),Cables!$B$1:$B$200,0),21)*0.25&gt;P49,W49-2,W49-4))))))</f>
        <v/>
      </c>
      <c r="Y49" s="7" t="str">
        <f>IF(W49="","",(IF(INDEX(Cables!$A$1:$U$200,MATCH(UPPER(E49),Cables!$B$1:$B$200,0),21)="",W49+2,(IF(INDEX(Cables!$A$1:$U$200,MATCH(UPPER(E49),Cables!$B$1:$B$200,0),21)*0.5&lt;P49,"Transit trop important",IF(INDEX(Cables!$A$1:$U$200,MATCH(UPPER(E49),Cables!$B$1:$B$200,0),21)*0.25&gt;P49,W49+2,W49+4))))))</f>
        <v/>
      </c>
      <c r="Z49" s="19" t="e">
        <f>INDEX(Cables!$A$1:$N$200,MATCH(UPPER(E49),Cables!$B$1:$B$200,0),14)</f>
        <v>#N/A</v>
      </c>
      <c r="AA49" s="8" t="e">
        <f t="shared" si="16"/>
        <v>#VALUE!</v>
      </c>
      <c r="AB49" s="8" t="str">
        <f t="shared" si="22"/>
        <v/>
      </c>
      <c r="AC49" s="154">
        <f t="shared" si="10"/>
        <v>2</v>
      </c>
      <c r="AD49" s="8" t="str">
        <f t="shared" si="17"/>
        <v/>
      </c>
      <c r="AE49" s="8">
        <v>5.6699999999999998E-8</v>
      </c>
      <c r="AF49" s="20" t="str">
        <f>IF(ISNUMBER(INDEX(Cables!$A$1:$N$200,MATCH(UPPER(E49),Cables!$B$1:$B$200,0),5)/1000)=FALSE,"",INDEX(Cables!$A$1:$N$200,MATCH(UPPER(E49),Cables!$B$1:$B$200,0),5)/1000)</f>
        <v/>
      </c>
      <c r="AG49" s="20" t="e">
        <f>INDEX(Cables!$A$1:$N$200,MATCH(UPPER(E49),Cables!$B$1:$B$200,0),7)/1000</f>
        <v>#N/A</v>
      </c>
      <c r="AI49" s="8">
        <f t="shared" si="18"/>
        <v>273.16000000000003</v>
      </c>
      <c r="AJ49" s="8"/>
      <c r="AK49" s="21" t="e">
        <f t="shared" si="19"/>
        <v>#VALUE!</v>
      </c>
      <c r="AL49" s="20" t="e">
        <f t="shared" si="20"/>
        <v>#N/A</v>
      </c>
      <c r="AM49" s="21" t="e">
        <f t="shared" si="21"/>
        <v>#VALUE!</v>
      </c>
      <c r="AW49" s="41"/>
      <c r="AX49" s="157">
        <f>INDEX(Cables!A$3:U$91,MATCH('Element relatif aux mesures (I)'!E49,Cables!B$3:B$91,0),21)</f>
        <v>0</v>
      </c>
      <c r="AY49" s="158">
        <f t="shared" si="11"/>
        <v>0</v>
      </c>
      <c r="AZ49" s="158" t="str">
        <f t="shared" si="12"/>
        <v/>
      </c>
    </row>
    <row r="50" spans="1:52" x14ac:dyDescent="0.2">
      <c r="A50" s="31"/>
      <c r="B50" s="32"/>
      <c r="C50" s="33"/>
      <c r="D50" s="34"/>
      <c r="E50" s="45"/>
      <c r="F50" s="35"/>
      <c r="G50" s="36"/>
      <c r="H50" s="37"/>
      <c r="I50" s="46"/>
      <c r="J50" s="31"/>
      <c r="K50" s="31"/>
      <c r="L50" s="31"/>
      <c r="M50" s="38"/>
      <c r="N50" s="39" t="str">
        <f t="shared" si="14"/>
        <v/>
      </c>
      <c r="O50" s="40"/>
      <c r="P50" s="29" t="str">
        <f t="shared" si="13"/>
        <v/>
      </c>
      <c r="Q50" s="31"/>
      <c r="R50" s="38"/>
      <c r="S50" s="41"/>
      <c r="T50" s="38"/>
      <c r="U50" s="38"/>
      <c r="W50" s="7" t="str">
        <f t="shared" si="15"/>
        <v/>
      </c>
      <c r="X50" s="7" t="str">
        <f>IF(W50="","",(IF(INDEX(Cables!$A$1:$U$200,MATCH(UPPER(E50),Cables!$B$1:$B$200,0),21)="",W50-2,(IF(INDEX(Cables!$A$1:$U$200,MATCH(UPPER(E50),Cables!$B$1:$B$200,0),21)*0.5&lt;P50,"Transit trop important",IF(INDEX(Cables!$A$1:$U$200,MATCH(UPPER(E50),Cables!$B$1:$B$200,0),21)*0.25&gt;P50,W50-2,W50-4))))))</f>
        <v/>
      </c>
      <c r="Y50" s="7" t="str">
        <f>IF(W50="","",(IF(INDEX(Cables!$A$1:$U$200,MATCH(UPPER(E50),Cables!$B$1:$B$200,0),21)="",W50+2,(IF(INDEX(Cables!$A$1:$U$200,MATCH(UPPER(E50),Cables!$B$1:$B$200,0),21)*0.5&lt;P50,"Transit trop important",IF(INDEX(Cables!$A$1:$U$200,MATCH(UPPER(E50),Cables!$B$1:$B$200,0),21)*0.25&gt;P50,W50+2,W50+4))))))</f>
        <v/>
      </c>
      <c r="Z50" s="19" t="e">
        <f>INDEX(Cables!$A$1:$N$200,MATCH(UPPER(E50),Cables!$B$1:$B$200,0),14)</f>
        <v>#N/A</v>
      </c>
      <c r="AA50" s="8" t="e">
        <f t="shared" si="16"/>
        <v>#VALUE!</v>
      </c>
      <c r="AB50" s="8" t="str">
        <f t="shared" si="22"/>
        <v/>
      </c>
      <c r="AC50" s="154">
        <f t="shared" si="10"/>
        <v>2</v>
      </c>
      <c r="AD50" s="8" t="str">
        <f t="shared" si="17"/>
        <v/>
      </c>
      <c r="AE50" s="8">
        <v>5.6699999999999998E-8</v>
      </c>
      <c r="AF50" s="20" t="str">
        <f>IF(ISNUMBER(INDEX(Cables!$A$1:$N$200,MATCH(UPPER(E50),Cables!$B$1:$B$200,0),5)/1000)=FALSE,"",INDEX(Cables!$A$1:$N$200,MATCH(UPPER(E50),Cables!$B$1:$B$200,0),5)/1000)</f>
        <v/>
      </c>
      <c r="AG50" s="20" t="e">
        <f>INDEX(Cables!$A$1:$N$200,MATCH(UPPER(E50),Cables!$B$1:$B$200,0),7)/1000</f>
        <v>#N/A</v>
      </c>
      <c r="AI50" s="8">
        <f t="shared" si="18"/>
        <v>273.16000000000003</v>
      </c>
      <c r="AJ50" s="8"/>
      <c r="AK50" s="21" t="e">
        <f t="shared" si="19"/>
        <v>#VALUE!</v>
      </c>
      <c r="AL50" s="20" t="e">
        <f t="shared" si="20"/>
        <v>#N/A</v>
      </c>
      <c r="AM50" s="21" t="e">
        <f t="shared" si="21"/>
        <v>#VALUE!</v>
      </c>
      <c r="AW50" s="41"/>
      <c r="AX50" s="157">
        <f>INDEX(Cables!A$3:U$91,MATCH('Element relatif aux mesures (I)'!E50,Cables!B$3:B$91,0),21)</f>
        <v>0</v>
      </c>
      <c r="AY50" s="158">
        <f t="shared" si="11"/>
        <v>0</v>
      </c>
      <c r="AZ50" s="158" t="str">
        <f t="shared" si="12"/>
        <v/>
      </c>
    </row>
    <row r="51" spans="1:52" x14ac:dyDescent="0.2">
      <c r="A51" s="31"/>
      <c r="B51" s="32"/>
      <c r="C51" s="33"/>
      <c r="D51" s="34"/>
      <c r="E51" s="45"/>
      <c r="F51" s="35"/>
      <c r="G51" s="36"/>
      <c r="H51" s="37"/>
      <c r="I51" s="46"/>
      <c r="J51" s="31"/>
      <c r="K51" s="31"/>
      <c r="L51" s="31"/>
      <c r="M51" s="38"/>
      <c r="N51" s="39" t="str">
        <f t="shared" si="14"/>
        <v/>
      </c>
      <c r="O51" s="40"/>
      <c r="P51" s="29" t="str">
        <f t="shared" si="13"/>
        <v/>
      </c>
      <c r="Q51" s="31"/>
      <c r="R51" s="38"/>
      <c r="S51" s="41"/>
      <c r="T51" s="38"/>
      <c r="U51" s="38"/>
      <c r="W51" s="7" t="str">
        <f t="shared" si="15"/>
        <v/>
      </c>
      <c r="X51" s="7" t="str">
        <f>IF(W51="","",(IF(INDEX(Cables!$A$1:$U$200,MATCH(UPPER(E51),Cables!$B$1:$B$200,0),21)="",W51-2,(IF(INDEX(Cables!$A$1:$U$200,MATCH(UPPER(E51),Cables!$B$1:$B$200,0),21)*0.5&lt;P51,"Transit trop important",IF(INDEX(Cables!$A$1:$U$200,MATCH(UPPER(E51),Cables!$B$1:$B$200,0),21)*0.25&gt;P51,W51-2,W51-4))))))</f>
        <v/>
      </c>
      <c r="Y51" s="7" t="str">
        <f>IF(W51="","",(IF(INDEX(Cables!$A$1:$U$200,MATCH(UPPER(E51),Cables!$B$1:$B$200,0),21)="",W51+2,(IF(INDEX(Cables!$A$1:$U$200,MATCH(UPPER(E51),Cables!$B$1:$B$200,0),21)*0.5&lt;P51,"Transit trop important",IF(INDEX(Cables!$A$1:$U$200,MATCH(UPPER(E51),Cables!$B$1:$B$200,0),21)*0.25&gt;P51,W51+2,W51+4))))))</f>
        <v/>
      </c>
      <c r="Z51" s="19" t="e">
        <f>INDEX(Cables!$A$1:$N$200,MATCH(UPPER(E51),Cables!$B$1:$B$200,0),14)</f>
        <v>#N/A</v>
      </c>
      <c r="AA51" s="8" t="e">
        <f t="shared" si="16"/>
        <v>#VALUE!</v>
      </c>
      <c r="AB51" s="8" t="str">
        <f t="shared" si="22"/>
        <v/>
      </c>
      <c r="AC51" s="154">
        <f t="shared" si="10"/>
        <v>2</v>
      </c>
      <c r="AD51" s="8" t="str">
        <f t="shared" si="17"/>
        <v/>
      </c>
      <c r="AE51" s="8">
        <v>5.6699999999999998E-8</v>
      </c>
      <c r="AF51" s="20" t="str">
        <f>IF(ISNUMBER(INDEX(Cables!$A$1:$N$200,MATCH(UPPER(E51),Cables!$B$1:$B$200,0),5)/1000)=FALSE,"",INDEX(Cables!$A$1:$N$200,MATCH(UPPER(E51),Cables!$B$1:$B$200,0),5)/1000)</f>
        <v/>
      </c>
      <c r="AG51" s="20" t="e">
        <f>INDEX(Cables!$A$1:$N$200,MATCH(UPPER(E51),Cables!$B$1:$B$200,0),7)/1000</f>
        <v>#N/A</v>
      </c>
      <c r="AI51" s="8">
        <f t="shared" si="18"/>
        <v>273.16000000000003</v>
      </c>
      <c r="AJ51" s="8"/>
      <c r="AK51" s="21" t="e">
        <f t="shared" si="19"/>
        <v>#VALUE!</v>
      </c>
      <c r="AL51" s="20" t="e">
        <f t="shared" si="20"/>
        <v>#N/A</v>
      </c>
      <c r="AM51" s="21" t="e">
        <f t="shared" si="21"/>
        <v>#VALUE!</v>
      </c>
      <c r="AW51" s="41"/>
      <c r="AX51" s="157">
        <f>INDEX(Cables!A$3:U$91,MATCH('Element relatif aux mesures (I)'!E51,Cables!B$3:B$91,0),21)</f>
        <v>0</v>
      </c>
      <c r="AY51" s="158">
        <f t="shared" si="11"/>
        <v>0</v>
      </c>
      <c r="AZ51" s="158" t="str">
        <f t="shared" si="12"/>
        <v/>
      </c>
    </row>
    <row r="52" spans="1:52" x14ac:dyDescent="0.2">
      <c r="A52" s="31"/>
      <c r="B52" s="32"/>
      <c r="C52" s="33"/>
      <c r="D52" s="34"/>
      <c r="E52" s="45"/>
      <c r="F52" s="35"/>
      <c r="G52" s="36"/>
      <c r="H52" s="37"/>
      <c r="I52" s="46"/>
      <c r="J52" s="31"/>
      <c r="K52" s="31"/>
      <c r="L52" s="31"/>
      <c r="M52" s="38"/>
      <c r="N52" s="39" t="str">
        <f t="shared" si="14"/>
        <v/>
      </c>
      <c r="O52" s="40"/>
      <c r="P52" s="29" t="str">
        <f t="shared" si="13"/>
        <v/>
      </c>
      <c r="Q52" s="31"/>
      <c r="R52" s="38"/>
      <c r="S52" s="41"/>
      <c r="T52" s="38"/>
      <c r="U52" s="38"/>
      <c r="W52" s="7" t="str">
        <f t="shared" si="15"/>
        <v/>
      </c>
      <c r="X52" s="7" t="str">
        <f>IF(W52="","",(IF(INDEX(Cables!$A$1:$U$200,MATCH(UPPER(E52),Cables!$B$1:$B$200,0),21)="",W52-2,(IF(INDEX(Cables!$A$1:$U$200,MATCH(UPPER(E52),Cables!$B$1:$B$200,0),21)*0.5&lt;P52,"Transit trop important",IF(INDEX(Cables!$A$1:$U$200,MATCH(UPPER(E52),Cables!$B$1:$B$200,0),21)*0.25&gt;P52,W52-2,W52-4))))))</f>
        <v/>
      </c>
      <c r="Y52" s="7" t="str">
        <f>IF(W52="","",(IF(INDEX(Cables!$A$1:$U$200,MATCH(UPPER(E52),Cables!$B$1:$B$200,0),21)="",W52+2,(IF(INDEX(Cables!$A$1:$U$200,MATCH(UPPER(E52),Cables!$B$1:$B$200,0),21)*0.5&lt;P52,"Transit trop important",IF(INDEX(Cables!$A$1:$U$200,MATCH(UPPER(E52),Cables!$B$1:$B$200,0),21)*0.25&gt;P52,W52+2,W52+4))))))</f>
        <v/>
      </c>
      <c r="Z52" s="19" t="e">
        <f>INDEX(Cables!$A$1:$N$200,MATCH(UPPER(E52),Cables!$B$1:$B$200,0),14)</f>
        <v>#N/A</v>
      </c>
      <c r="AA52" s="8" t="e">
        <f t="shared" si="16"/>
        <v>#VALUE!</v>
      </c>
      <c r="AB52" s="8" t="str">
        <f t="shared" si="22"/>
        <v/>
      </c>
      <c r="AC52" s="154">
        <f t="shared" si="10"/>
        <v>2</v>
      </c>
      <c r="AD52" s="8" t="str">
        <f t="shared" si="17"/>
        <v/>
      </c>
      <c r="AE52" s="8">
        <v>5.6699999999999998E-8</v>
      </c>
      <c r="AF52" s="20" t="str">
        <f>IF(ISNUMBER(INDEX(Cables!$A$1:$N$200,MATCH(UPPER(E52),Cables!$B$1:$B$200,0),5)/1000)=FALSE,"",INDEX(Cables!$A$1:$N$200,MATCH(UPPER(E52),Cables!$B$1:$B$200,0),5)/1000)</f>
        <v/>
      </c>
      <c r="AG52" s="20" t="e">
        <f>INDEX(Cables!$A$1:$N$200,MATCH(UPPER(E52),Cables!$B$1:$B$200,0),7)/1000</f>
        <v>#N/A</v>
      </c>
      <c r="AI52" s="8">
        <f t="shared" si="18"/>
        <v>273.16000000000003</v>
      </c>
      <c r="AJ52" s="8"/>
      <c r="AK52" s="21" t="e">
        <f t="shared" si="19"/>
        <v>#VALUE!</v>
      </c>
      <c r="AL52" s="20" t="e">
        <f t="shared" si="20"/>
        <v>#N/A</v>
      </c>
      <c r="AM52" s="21" t="e">
        <f t="shared" si="21"/>
        <v>#VALUE!</v>
      </c>
      <c r="AW52" s="41"/>
      <c r="AX52" s="157">
        <f>INDEX(Cables!A$3:U$91,MATCH('Element relatif aux mesures (I)'!E52,Cables!B$3:B$91,0),21)</f>
        <v>0</v>
      </c>
      <c r="AY52" s="158">
        <f t="shared" si="11"/>
        <v>0</v>
      </c>
      <c r="AZ52" s="158" t="str">
        <f t="shared" si="12"/>
        <v/>
      </c>
    </row>
    <row r="53" spans="1:52" x14ac:dyDescent="0.2">
      <c r="A53" s="31"/>
      <c r="B53" s="32"/>
      <c r="C53" s="33"/>
      <c r="D53" s="34"/>
      <c r="E53" s="45"/>
      <c r="F53" s="35"/>
      <c r="G53" s="36"/>
      <c r="H53" s="37"/>
      <c r="I53" s="46"/>
      <c r="J53" s="31"/>
      <c r="K53" s="31"/>
      <c r="L53" s="31"/>
      <c r="M53" s="38"/>
      <c r="N53" s="39" t="str">
        <f t="shared" si="14"/>
        <v/>
      </c>
      <c r="O53" s="40"/>
      <c r="P53" s="29" t="str">
        <f t="shared" si="13"/>
        <v/>
      </c>
      <c r="Q53" s="31"/>
      <c r="R53" s="38"/>
      <c r="S53" s="41"/>
      <c r="T53" s="38"/>
      <c r="U53" s="38"/>
      <c r="W53" s="7" t="str">
        <f t="shared" si="15"/>
        <v/>
      </c>
      <c r="X53" s="7" t="str">
        <f>IF(W53="","",(IF(INDEX(Cables!$A$1:$U$200,MATCH(UPPER(E53),Cables!$B$1:$B$200,0),21)="",W53-2,(IF(INDEX(Cables!$A$1:$U$200,MATCH(UPPER(E53),Cables!$B$1:$B$200,0),21)*0.5&lt;P53,"Transit trop important",IF(INDEX(Cables!$A$1:$U$200,MATCH(UPPER(E53),Cables!$B$1:$B$200,0),21)*0.25&gt;P53,W53-2,W53-4))))))</f>
        <v/>
      </c>
      <c r="Y53" s="7" t="str">
        <f>IF(W53="","",(IF(INDEX(Cables!$A$1:$U$200,MATCH(UPPER(E53),Cables!$B$1:$B$200,0),21)="",W53+2,(IF(INDEX(Cables!$A$1:$U$200,MATCH(UPPER(E53),Cables!$B$1:$B$200,0),21)*0.5&lt;P53,"Transit trop important",IF(INDEX(Cables!$A$1:$U$200,MATCH(UPPER(E53),Cables!$B$1:$B$200,0),21)*0.25&gt;P53,W53+2,W53+4))))))</f>
        <v/>
      </c>
      <c r="Z53" s="19" t="e">
        <f>INDEX(Cables!$A$1:$N$200,MATCH(UPPER(E53),Cables!$B$1:$B$200,0),14)</f>
        <v>#N/A</v>
      </c>
      <c r="AA53" s="8" t="e">
        <f t="shared" si="16"/>
        <v>#VALUE!</v>
      </c>
      <c r="AB53" s="8" t="str">
        <f t="shared" si="22"/>
        <v/>
      </c>
      <c r="AC53" s="154">
        <f t="shared" si="10"/>
        <v>2</v>
      </c>
      <c r="AD53" s="8" t="str">
        <f t="shared" si="17"/>
        <v/>
      </c>
      <c r="AE53" s="8">
        <v>5.6699999999999998E-8</v>
      </c>
      <c r="AF53" s="20" t="str">
        <f>IF(ISNUMBER(INDEX(Cables!$A$1:$N$200,MATCH(UPPER(E53),Cables!$B$1:$B$200,0),5)/1000)=FALSE,"",INDEX(Cables!$A$1:$N$200,MATCH(UPPER(E53),Cables!$B$1:$B$200,0),5)/1000)</f>
        <v/>
      </c>
      <c r="AG53" s="20" t="e">
        <f>INDEX(Cables!$A$1:$N$200,MATCH(UPPER(E53),Cables!$B$1:$B$200,0),7)/1000</f>
        <v>#N/A</v>
      </c>
      <c r="AI53" s="8">
        <f t="shared" si="18"/>
        <v>273.16000000000003</v>
      </c>
      <c r="AJ53" s="8"/>
      <c r="AK53" s="21" t="e">
        <f t="shared" si="19"/>
        <v>#VALUE!</v>
      </c>
      <c r="AL53" s="20" t="e">
        <f t="shared" si="20"/>
        <v>#N/A</v>
      </c>
      <c r="AM53" s="21" t="e">
        <f t="shared" si="21"/>
        <v>#VALUE!</v>
      </c>
      <c r="AW53" s="41"/>
      <c r="AX53" s="157">
        <f>INDEX(Cables!A$3:U$91,MATCH('Element relatif aux mesures (I)'!E53,Cables!B$3:B$91,0),21)</f>
        <v>0</v>
      </c>
      <c r="AY53" s="158">
        <f t="shared" si="11"/>
        <v>0</v>
      </c>
      <c r="AZ53" s="158" t="str">
        <f t="shared" si="12"/>
        <v/>
      </c>
    </row>
    <row r="54" spans="1:52" x14ac:dyDescent="0.2">
      <c r="A54" s="31"/>
      <c r="B54" s="32"/>
      <c r="C54" s="33"/>
      <c r="D54" s="34"/>
      <c r="E54" s="45"/>
      <c r="F54" s="35"/>
      <c r="G54" s="36"/>
      <c r="H54" s="37"/>
      <c r="I54" s="46"/>
      <c r="J54" s="31"/>
      <c r="K54" s="31"/>
      <c r="L54" s="31"/>
      <c r="M54" s="38"/>
      <c r="N54" s="39" t="str">
        <f t="shared" si="14"/>
        <v/>
      </c>
      <c r="O54" s="40"/>
      <c r="P54" s="29" t="str">
        <f t="shared" si="13"/>
        <v/>
      </c>
      <c r="Q54" s="31"/>
      <c r="R54" s="38"/>
      <c r="S54" s="41"/>
      <c r="T54" s="38"/>
      <c r="U54" s="38"/>
      <c r="W54" s="7" t="str">
        <f t="shared" si="15"/>
        <v/>
      </c>
      <c r="X54" s="7" t="str">
        <f>IF(W54="","",(IF(INDEX(Cables!$A$1:$U$200,MATCH(UPPER(E54),Cables!$B$1:$B$200,0),21)="",W54-2,(IF(INDEX(Cables!$A$1:$U$200,MATCH(UPPER(E54),Cables!$B$1:$B$200,0),21)*0.5&lt;P54,"Transit trop important",IF(INDEX(Cables!$A$1:$U$200,MATCH(UPPER(E54),Cables!$B$1:$B$200,0),21)*0.25&gt;P54,W54-2,W54-4))))))</f>
        <v/>
      </c>
      <c r="Y54" s="7" t="str">
        <f>IF(W54="","",(IF(INDEX(Cables!$A$1:$U$200,MATCH(UPPER(E54),Cables!$B$1:$B$200,0),21)="",W54+2,(IF(INDEX(Cables!$A$1:$U$200,MATCH(UPPER(E54),Cables!$B$1:$B$200,0),21)*0.5&lt;P54,"Transit trop important",IF(INDEX(Cables!$A$1:$U$200,MATCH(UPPER(E54),Cables!$B$1:$B$200,0),21)*0.25&gt;P54,W54+2,W54+4))))))</f>
        <v/>
      </c>
      <c r="Z54" s="19" t="e">
        <f>INDEX(Cables!$A$1:$N$200,MATCH(UPPER(E54),Cables!$B$1:$B$200,0),14)</f>
        <v>#N/A</v>
      </c>
      <c r="AA54" s="8" t="e">
        <f t="shared" si="16"/>
        <v>#VALUE!</v>
      </c>
      <c r="AB54" s="8" t="str">
        <f t="shared" si="22"/>
        <v/>
      </c>
      <c r="AC54" s="154">
        <f t="shared" si="10"/>
        <v>2</v>
      </c>
      <c r="AD54" s="8" t="str">
        <f t="shared" si="17"/>
        <v/>
      </c>
      <c r="AE54" s="8">
        <v>5.6699999999999998E-8</v>
      </c>
      <c r="AF54" s="20" t="str">
        <f>IF(ISNUMBER(INDEX(Cables!$A$1:$N$200,MATCH(UPPER(E54),Cables!$B$1:$B$200,0),5)/1000)=FALSE,"",INDEX(Cables!$A$1:$N$200,MATCH(UPPER(E54),Cables!$B$1:$B$200,0),5)/1000)</f>
        <v/>
      </c>
      <c r="AG54" s="20" t="e">
        <f>INDEX(Cables!$A$1:$N$200,MATCH(UPPER(E54),Cables!$B$1:$B$200,0),7)/1000</f>
        <v>#N/A</v>
      </c>
      <c r="AI54" s="8">
        <f t="shared" si="18"/>
        <v>273.16000000000003</v>
      </c>
      <c r="AJ54" s="8"/>
      <c r="AK54" s="21" t="e">
        <f t="shared" si="19"/>
        <v>#VALUE!</v>
      </c>
      <c r="AL54" s="20" t="e">
        <f t="shared" si="20"/>
        <v>#N/A</v>
      </c>
      <c r="AM54" s="21" t="e">
        <f t="shared" si="21"/>
        <v>#VALUE!</v>
      </c>
      <c r="AW54" s="41"/>
      <c r="AX54" s="157">
        <f>INDEX(Cables!A$3:U$91,MATCH('Element relatif aux mesures (I)'!E54,Cables!B$3:B$91,0),21)</f>
        <v>0</v>
      </c>
      <c r="AY54" s="158">
        <f t="shared" si="11"/>
        <v>0</v>
      </c>
      <c r="AZ54" s="158" t="str">
        <f t="shared" si="12"/>
        <v/>
      </c>
    </row>
    <row r="55" spans="1:52" x14ac:dyDescent="0.2">
      <c r="A55" s="31"/>
      <c r="B55" s="32"/>
      <c r="C55" s="33"/>
      <c r="D55" s="34"/>
      <c r="E55" s="45"/>
      <c r="F55" s="35"/>
      <c r="G55" s="36"/>
      <c r="H55" s="37"/>
      <c r="I55" s="46"/>
      <c r="J55" s="31"/>
      <c r="K55" s="31"/>
      <c r="L55" s="31"/>
      <c r="M55" s="38"/>
      <c r="N55" s="39" t="str">
        <f t="shared" si="14"/>
        <v/>
      </c>
      <c r="O55" s="40"/>
      <c r="P55" s="29" t="str">
        <f t="shared" si="13"/>
        <v/>
      </c>
      <c r="Q55" s="31"/>
      <c r="R55" s="38"/>
      <c r="S55" s="41"/>
      <c r="T55" s="38"/>
      <c r="U55" s="38"/>
      <c r="W55" s="7" t="str">
        <f t="shared" si="15"/>
        <v/>
      </c>
      <c r="X55" s="7" t="str">
        <f>IF(W55="","",(IF(INDEX(Cables!$A$1:$U$200,MATCH(UPPER(E55),Cables!$B$1:$B$200,0),21)="",W55-2,(IF(INDEX(Cables!$A$1:$U$200,MATCH(UPPER(E55),Cables!$B$1:$B$200,0),21)*0.5&lt;P55,"Transit trop important",IF(INDEX(Cables!$A$1:$U$200,MATCH(UPPER(E55),Cables!$B$1:$B$200,0),21)*0.25&gt;P55,W55-2,W55-4))))))</f>
        <v/>
      </c>
      <c r="Y55" s="7" t="str">
        <f>IF(W55="","",(IF(INDEX(Cables!$A$1:$U$200,MATCH(UPPER(E55),Cables!$B$1:$B$200,0),21)="",W55+2,(IF(INDEX(Cables!$A$1:$U$200,MATCH(UPPER(E55),Cables!$B$1:$B$200,0),21)*0.5&lt;P55,"Transit trop important",IF(INDEX(Cables!$A$1:$U$200,MATCH(UPPER(E55),Cables!$B$1:$B$200,0),21)*0.25&gt;P55,W55+2,W55+4))))))</f>
        <v/>
      </c>
      <c r="Z55" s="19" t="e">
        <f>INDEX(Cables!$A$1:$N$200,MATCH(UPPER(E55),Cables!$B$1:$B$200,0),14)</f>
        <v>#N/A</v>
      </c>
      <c r="AA55" s="8" t="e">
        <f t="shared" si="16"/>
        <v>#VALUE!</v>
      </c>
      <c r="AB55" s="8" t="str">
        <f t="shared" si="22"/>
        <v/>
      </c>
      <c r="AC55" s="154">
        <f t="shared" si="10"/>
        <v>2</v>
      </c>
      <c r="AD55" s="8" t="str">
        <f t="shared" si="17"/>
        <v/>
      </c>
      <c r="AE55" s="8">
        <v>5.6699999999999998E-8</v>
      </c>
      <c r="AF55" s="20" t="str">
        <f>IF(ISNUMBER(INDEX(Cables!$A$1:$N$200,MATCH(UPPER(E55),Cables!$B$1:$B$200,0),5)/1000)=FALSE,"",INDEX(Cables!$A$1:$N$200,MATCH(UPPER(E55),Cables!$B$1:$B$200,0),5)/1000)</f>
        <v/>
      </c>
      <c r="AG55" s="20" t="e">
        <f>INDEX(Cables!$A$1:$N$200,MATCH(UPPER(E55),Cables!$B$1:$B$200,0),7)/1000</f>
        <v>#N/A</v>
      </c>
      <c r="AI55" s="8">
        <f t="shared" si="18"/>
        <v>273.16000000000003</v>
      </c>
      <c r="AJ55" s="8"/>
      <c r="AK55" s="21" t="e">
        <f t="shared" si="19"/>
        <v>#VALUE!</v>
      </c>
      <c r="AL55" s="20" t="e">
        <f t="shared" si="20"/>
        <v>#N/A</v>
      </c>
      <c r="AM55" s="21" t="e">
        <f t="shared" si="21"/>
        <v>#VALUE!</v>
      </c>
      <c r="AW55" s="41"/>
      <c r="AX55" s="157">
        <f>INDEX(Cables!A$3:U$91,MATCH('Element relatif aux mesures (I)'!E55,Cables!B$3:B$91,0),21)</f>
        <v>0</v>
      </c>
      <c r="AY55" s="158">
        <f t="shared" si="11"/>
        <v>0</v>
      </c>
      <c r="AZ55" s="158" t="str">
        <f t="shared" si="12"/>
        <v/>
      </c>
    </row>
    <row r="56" spans="1:52" x14ac:dyDescent="0.2">
      <c r="A56" s="31"/>
      <c r="B56" s="32"/>
      <c r="C56" s="33"/>
      <c r="D56" s="34"/>
      <c r="E56" s="45"/>
      <c r="F56" s="35"/>
      <c r="G56" s="36"/>
      <c r="H56" s="37"/>
      <c r="I56" s="46"/>
      <c r="J56" s="31"/>
      <c r="K56" s="31"/>
      <c r="L56" s="31"/>
      <c r="M56" s="38"/>
      <c r="N56" s="39" t="str">
        <f t="shared" si="14"/>
        <v/>
      </c>
      <c r="O56" s="40"/>
      <c r="P56" s="29" t="str">
        <f t="shared" si="13"/>
        <v/>
      </c>
      <c r="Q56" s="31"/>
      <c r="R56" s="38"/>
      <c r="S56" s="41"/>
      <c r="T56" s="38"/>
      <c r="U56" s="38"/>
      <c r="W56" s="7" t="str">
        <f t="shared" si="15"/>
        <v/>
      </c>
      <c r="X56" s="7" t="str">
        <f>IF(W56="","",(IF(INDEX(Cables!$A$1:$U$200,MATCH(UPPER(E56),Cables!$B$1:$B$200,0),21)="",W56-2,(IF(INDEX(Cables!$A$1:$U$200,MATCH(UPPER(E56),Cables!$B$1:$B$200,0),21)*0.5&lt;P56,"Transit trop important",IF(INDEX(Cables!$A$1:$U$200,MATCH(UPPER(E56),Cables!$B$1:$B$200,0),21)*0.25&gt;P56,W56-2,W56-4))))))</f>
        <v/>
      </c>
      <c r="Y56" s="7" t="str">
        <f>IF(W56="","",(IF(INDEX(Cables!$A$1:$U$200,MATCH(UPPER(E56),Cables!$B$1:$B$200,0),21)="",W56+2,(IF(INDEX(Cables!$A$1:$U$200,MATCH(UPPER(E56),Cables!$B$1:$B$200,0),21)*0.5&lt;P56,"Transit trop important",IF(INDEX(Cables!$A$1:$U$200,MATCH(UPPER(E56),Cables!$B$1:$B$200,0),21)*0.25&gt;P56,W56+2,W56+4))))))</f>
        <v/>
      </c>
      <c r="Z56" s="19" t="e">
        <f>INDEX(Cables!$A$1:$N$200,MATCH(UPPER(E56),Cables!$B$1:$B$200,0),14)</f>
        <v>#N/A</v>
      </c>
      <c r="AA56" s="8" t="e">
        <f t="shared" si="16"/>
        <v>#VALUE!</v>
      </c>
      <c r="AB56" s="8" t="str">
        <f t="shared" si="22"/>
        <v/>
      </c>
      <c r="AC56" s="154">
        <f t="shared" si="10"/>
        <v>2</v>
      </c>
      <c r="AD56" s="8" t="str">
        <f t="shared" si="17"/>
        <v/>
      </c>
      <c r="AE56" s="8">
        <v>5.6699999999999998E-8</v>
      </c>
      <c r="AF56" s="20" t="str">
        <f>IF(ISNUMBER(INDEX(Cables!$A$1:$N$200,MATCH(UPPER(E56),Cables!$B$1:$B$200,0),5)/1000)=FALSE,"",INDEX(Cables!$A$1:$N$200,MATCH(UPPER(E56),Cables!$B$1:$B$200,0),5)/1000)</f>
        <v/>
      </c>
      <c r="AG56" s="20" t="e">
        <f>INDEX(Cables!$A$1:$N$200,MATCH(UPPER(E56),Cables!$B$1:$B$200,0),7)/1000</f>
        <v>#N/A</v>
      </c>
      <c r="AI56" s="8">
        <f t="shared" si="18"/>
        <v>273.16000000000003</v>
      </c>
      <c r="AJ56" s="8"/>
      <c r="AK56" s="21" t="e">
        <f t="shared" si="19"/>
        <v>#VALUE!</v>
      </c>
      <c r="AL56" s="20" t="e">
        <f t="shared" si="20"/>
        <v>#N/A</v>
      </c>
      <c r="AM56" s="21" t="e">
        <f t="shared" si="21"/>
        <v>#VALUE!</v>
      </c>
      <c r="AW56" s="41"/>
      <c r="AX56" s="157">
        <f>INDEX(Cables!A$3:U$91,MATCH('Element relatif aux mesures (I)'!E56,Cables!B$3:B$91,0),21)</f>
        <v>0</v>
      </c>
      <c r="AY56" s="158">
        <f t="shared" si="11"/>
        <v>0</v>
      </c>
      <c r="AZ56" s="158" t="str">
        <f t="shared" si="12"/>
        <v/>
      </c>
    </row>
    <row r="57" spans="1:52" x14ac:dyDescent="0.2">
      <c r="A57" s="31"/>
      <c r="B57" s="32"/>
      <c r="C57" s="33"/>
      <c r="D57" s="34"/>
      <c r="E57" s="45"/>
      <c r="F57" s="35"/>
      <c r="G57" s="36"/>
      <c r="H57" s="37"/>
      <c r="I57" s="46"/>
      <c r="J57" s="31"/>
      <c r="K57" s="31"/>
      <c r="L57" s="31"/>
      <c r="M57" s="38"/>
      <c r="N57" s="39" t="str">
        <f t="shared" si="14"/>
        <v/>
      </c>
      <c r="O57" s="40"/>
      <c r="P57" s="29" t="str">
        <f t="shared" si="13"/>
        <v/>
      </c>
      <c r="Q57" s="31"/>
      <c r="R57" s="38"/>
      <c r="S57" s="41"/>
      <c r="T57" s="38"/>
      <c r="U57" s="38"/>
      <c r="W57" s="7" t="str">
        <f t="shared" si="15"/>
        <v/>
      </c>
      <c r="X57" s="7" t="str">
        <f>IF(W57="","",(IF(INDEX(Cables!$A$1:$U$200,MATCH(UPPER(E57),Cables!$B$1:$B$200,0),21)="",W57-2,(IF(INDEX(Cables!$A$1:$U$200,MATCH(UPPER(E57),Cables!$B$1:$B$200,0),21)*0.5&lt;P57,"Transit trop important",IF(INDEX(Cables!$A$1:$U$200,MATCH(UPPER(E57),Cables!$B$1:$B$200,0),21)*0.25&gt;P57,W57-2,W57-4))))))</f>
        <v/>
      </c>
      <c r="Y57" s="7" t="str">
        <f>IF(W57="","",(IF(INDEX(Cables!$A$1:$U$200,MATCH(UPPER(E57),Cables!$B$1:$B$200,0),21)="",W57+2,(IF(INDEX(Cables!$A$1:$U$200,MATCH(UPPER(E57),Cables!$B$1:$B$200,0),21)*0.5&lt;P57,"Transit trop important",IF(INDEX(Cables!$A$1:$U$200,MATCH(UPPER(E57),Cables!$B$1:$B$200,0),21)*0.25&gt;P57,W57+2,W57+4))))))</f>
        <v/>
      </c>
      <c r="Z57" s="19" t="e">
        <f>INDEX(Cables!$A$1:$N$200,MATCH(UPPER(E57),Cables!$B$1:$B$200,0),14)</f>
        <v>#N/A</v>
      </c>
      <c r="AA57" s="8" t="e">
        <f t="shared" si="16"/>
        <v>#VALUE!</v>
      </c>
      <c r="AB57" s="8" t="str">
        <f t="shared" si="22"/>
        <v/>
      </c>
      <c r="AC57" s="154">
        <f t="shared" si="10"/>
        <v>2</v>
      </c>
      <c r="AD57" s="8" t="str">
        <f t="shared" si="17"/>
        <v/>
      </c>
      <c r="AE57" s="8">
        <v>5.6699999999999998E-8</v>
      </c>
      <c r="AF57" s="20" t="str">
        <f>IF(ISNUMBER(INDEX(Cables!$A$1:$N$200,MATCH(UPPER(E57),Cables!$B$1:$B$200,0),5)/1000)=FALSE,"",INDEX(Cables!$A$1:$N$200,MATCH(UPPER(E57),Cables!$B$1:$B$200,0),5)/1000)</f>
        <v/>
      </c>
      <c r="AG57" s="20" t="e">
        <f>INDEX(Cables!$A$1:$N$200,MATCH(UPPER(E57),Cables!$B$1:$B$200,0),7)/1000</f>
        <v>#N/A</v>
      </c>
      <c r="AI57" s="8">
        <f t="shared" si="18"/>
        <v>273.16000000000003</v>
      </c>
      <c r="AJ57" s="8"/>
      <c r="AK57" s="21" t="e">
        <f t="shared" si="19"/>
        <v>#VALUE!</v>
      </c>
      <c r="AL57" s="20" t="e">
        <f t="shared" si="20"/>
        <v>#N/A</v>
      </c>
      <c r="AM57" s="21" t="e">
        <f t="shared" si="21"/>
        <v>#VALUE!</v>
      </c>
      <c r="AW57" s="41"/>
      <c r="AX57" s="157">
        <f>INDEX(Cables!A$3:U$91,MATCH('Element relatif aux mesures (I)'!E57,Cables!B$3:B$91,0),21)</f>
        <v>0</v>
      </c>
      <c r="AY57" s="158">
        <f t="shared" si="11"/>
        <v>0</v>
      </c>
      <c r="AZ57" s="158" t="str">
        <f t="shared" si="12"/>
        <v/>
      </c>
    </row>
    <row r="58" spans="1:52" x14ac:dyDescent="0.2">
      <c r="A58" s="31"/>
      <c r="B58" s="32"/>
      <c r="C58" s="33"/>
      <c r="D58" s="34"/>
      <c r="E58" s="45"/>
      <c r="F58" s="35"/>
      <c r="G58" s="36"/>
      <c r="H58" s="37"/>
      <c r="I58" s="46"/>
      <c r="J58" s="31"/>
      <c r="K58" s="31"/>
      <c r="L58" s="31"/>
      <c r="M58" s="38"/>
      <c r="N58" s="39" t="str">
        <f t="shared" si="14"/>
        <v/>
      </c>
      <c r="O58" s="40"/>
      <c r="P58" s="29" t="str">
        <f t="shared" si="13"/>
        <v/>
      </c>
      <c r="Q58" s="31"/>
      <c r="R58" s="38"/>
      <c r="S58" s="41"/>
      <c r="T58" s="38"/>
      <c r="U58" s="38"/>
      <c r="W58" s="7" t="str">
        <f t="shared" si="15"/>
        <v/>
      </c>
      <c r="X58" s="7" t="str">
        <f>IF(W58="","",(IF(INDEX(Cables!$A$1:$U$200,MATCH(UPPER(E58),Cables!$B$1:$B$200,0),21)="",W58-2,(IF(INDEX(Cables!$A$1:$U$200,MATCH(UPPER(E58),Cables!$B$1:$B$200,0),21)*0.5&lt;P58,"Transit trop important",IF(INDEX(Cables!$A$1:$U$200,MATCH(UPPER(E58),Cables!$B$1:$B$200,0),21)*0.25&gt;P58,W58-2,W58-4))))))</f>
        <v/>
      </c>
      <c r="Y58" s="7" t="str">
        <f>IF(W58="","",(IF(INDEX(Cables!$A$1:$U$200,MATCH(UPPER(E58),Cables!$B$1:$B$200,0),21)="",W58+2,(IF(INDEX(Cables!$A$1:$U$200,MATCH(UPPER(E58),Cables!$B$1:$B$200,0),21)*0.5&lt;P58,"Transit trop important",IF(INDEX(Cables!$A$1:$U$200,MATCH(UPPER(E58),Cables!$B$1:$B$200,0),21)*0.25&gt;P58,W58+2,W58+4))))))</f>
        <v/>
      </c>
      <c r="Z58" s="19" t="e">
        <f>INDEX(Cables!$A$1:$N$200,MATCH(UPPER(E58),Cables!$B$1:$B$200,0),14)</f>
        <v>#N/A</v>
      </c>
      <c r="AA58" s="8" t="e">
        <f t="shared" si="16"/>
        <v>#VALUE!</v>
      </c>
      <c r="AB58" s="8" t="str">
        <f t="shared" si="22"/>
        <v/>
      </c>
      <c r="AC58" s="154">
        <f t="shared" si="10"/>
        <v>2</v>
      </c>
      <c r="AD58" s="8" t="str">
        <f t="shared" si="17"/>
        <v/>
      </c>
      <c r="AE58" s="8">
        <v>5.6699999999999998E-8</v>
      </c>
      <c r="AF58" s="20" t="str">
        <f>IF(ISNUMBER(INDEX(Cables!$A$1:$N$200,MATCH(UPPER(E58),Cables!$B$1:$B$200,0),5)/1000)=FALSE,"",INDEX(Cables!$A$1:$N$200,MATCH(UPPER(E58),Cables!$B$1:$B$200,0),5)/1000)</f>
        <v/>
      </c>
      <c r="AG58" s="20" t="e">
        <f>INDEX(Cables!$A$1:$N$200,MATCH(UPPER(E58),Cables!$B$1:$B$200,0),7)/1000</f>
        <v>#N/A</v>
      </c>
      <c r="AI58" s="8">
        <f t="shared" si="18"/>
        <v>273.16000000000003</v>
      </c>
      <c r="AJ58" s="8"/>
      <c r="AK58" s="21" t="e">
        <f t="shared" si="19"/>
        <v>#VALUE!</v>
      </c>
      <c r="AL58" s="20" t="e">
        <f t="shared" si="20"/>
        <v>#N/A</v>
      </c>
      <c r="AM58" s="21" t="e">
        <f t="shared" si="21"/>
        <v>#VALUE!</v>
      </c>
      <c r="AW58" s="41"/>
      <c r="AX58" s="157">
        <f>INDEX(Cables!A$3:U$91,MATCH('Element relatif aux mesures (I)'!E58,Cables!B$3:B$91,0),21)</f>
        <v>0</v>
      </c>
      <c r="AY58" s="158">
        <f t="shared" si="11"/>
        <v>0</v>
      </c>
      <c r="AZ58" s="158" t="str">
        <f t="shared" si="12"/>
        <v/>
      </c>
    </row>
    <row r="59" spans="1:52" x14ac:dyDescent="0.2">
      <c r="A59" s="31"/>
      <c r="B59" s="32"/>
      <c r="C59" s="33"/>
      <c r="D59" s="34"/>
      <c r="E59" s="45"/>
      <c r="F59" s="35"/>
      <c r="G59" s="36"/>
      <c r="H59" s="37"/>
      <c r="I59" s="46"/>
      <c r="J59" s="31"/>
      <c r="K59" s="31"/>
      <c r="L59" s="31"/>
      <c r="M59" s="38"/>
      <c r="N59" s="39" t="str">
        <f t="shared" si="14"/>
        <v/>
      </c>
      <c r="O59" s="40"/>
      <c r="P59" s="29" t="str">
        <f t="shared" si="13"/>
        <v/>
      </c>
      <c r="Q59" s="31"/>
      <c r="R59" s="38"/>
      <c r="S59" s="41"/>
      <c r="T59" s="38"/>
      <c r="U59" s="38"/>
      <c r="W59" s="7" t="str">
        <f t="shared" si="15"/>
        <v/>
      </c>
      <c r="X59" s="7" t="str">
        <f>IF(W59="","",(IF(INDEX(Cables!$A$1:$U$200,MATCH(UPPER(E59),Cables!$B$1:$B$200,0),21)="",W59-2,(IF(INDEX(Cables!$A$1:$U$200,MATCH(UPPER(E59),Cables!$B$1:$B$200,0),21)*0.5&lt;P59,"Transit trop important",IF(INDEX(Cables!$A$1:$U$200,MATCH(UPPER(E59),Cables!$B$1:$B$200,0),21)*0.25&gt;P59,W59-2,W59-4))))))</f>
        <v/>
      </c>
      <c r="Y59" s="7" t="str">
        <f>IF(W59="","",(IF(INDEX(Cables!$A$1:$U$200,MATCH(UPPER(E59),Cables!$B$1:$B$200,0),21)="",W59+2,(IF(INDEX(Cables!$A$1:$U$200,MATCH(UPPER(E59),Cables!$B$1:$B$200,0),21)*0.5&lt;P59,"Transit trop important",IF(INDEX(Cables!$A$1:$U$200,MATCH(UPPER(E59),Cables!$B$1:$B$200,0),21)*0.25&gt;P59,W59+2,W59+4))))))</f>
        <v/>
      </c>
      <c r="Z59" s="19" t="e">
        <f>INDEX(Cables!$A$1:$N$200,MATCH(UPPER(E59),Cables!$B$1:$B$200,0),14)</f>
        <v>#N/A</v>
      </c>
      <c r="AA59" s="8" t="e">
        <f t="shared" si="16"/>
        <v>#VALUE!</v>
      </c>
      <c r="AB59" s="8" t="str">
        <f t="shared" si="22"/>
        <v/>
      </c>
      <c r="AC59" s="154">
        <f t="shared" si="10"/>
        <v>2</v>
      </c>
      <c r="AD59" s="8" t="str">
        <f t="shared" si="17"/>
        <v/>
      </c>
      <c r="AE59" s="8">
        <v>5.6699999999999998E-8</v>
      </c>
      <c r="AF59" s="20" t="str">
        <f>IF(ISNUMBER(INDEX(Cables!$A$1:$N$200,MATCH(UPPER(E59),Cables!$B$1:$B$200,0),5)/1000)=FALSE,"",INDEX(Cables!$A$1:$N$200,MATCH(UPPER(E59),Cables!$B$1:$B$200,0),5)/1000)</f>
        <v/>
      </c>
      <c r="AG59" s="20" t="e">
        <f>INDEX(Cables!$A$1:$N$200,MATCH(UPPER(E59),Cables!$B$1:$B$200,0),7)/1000</f>
        <v>#N/A</v>
      </c>
      <c r="AI59" s="8">
        <f t="shared" si="18"/>
        <v>273.16000000000003</v>
      </c>
      <c r="AJ59" s="8"/>
      <c r="AK59" s="21" t="e">
        <f t="shared" si="19"/>
        <v>#VALUE!</v>
      </c>
      <c r="AL59" s="20" t="e">
        <f t="shared" si="20"/>
        <v>#N/A</v>
      </c>
      <c r="AM59" s="21" t="e">
        <f t="shared" si="21"/>
        <v>#VALUE!</v>
      </c>
      <c r="AW59" s="41"/>
      <c r="AX59" s="157">
        <f>INDEX(Cables!A$3:U$91,MATCH('Element relatif aux mesures (I)'!E59,Cables!B$3:B$91,0),21)</f>
        <v>0</v>
      </c>
      <c r="AY59" s="158">
        <f t="shared" si="11"/>
        <v>0</v>
      </c>
      <c r="AZ59" s="158" t="str">
        <f t="shared" si="12"/>
        <v/>
      </c>
    </row>
    <row r="60" spans="1:52" x14ac:dyDescent="0.2">
      <c r="A60" s="31"/>
      <c r="B60" s="32"/>
      <c r="C60" s="33"/>
      <c r="D60" s="34"/>
      <c r="E60" s="45"/>
      <c r="F60" s="35"/>
      <c r="G60" s="36"/>
      <c r="H60" s="37"/>
      <c r="I60" s="46"/>
      <c r="J60" s="31"/>
      <c r="K60" s="31"/>
      <c r="L60" s="31"/>
      <c r="M60" s="38"/>
      <c r="N60" s="39" t="str">
        <f t="shared" si="14"/>
        <v/>
      </c>
      <c r="O60" s="40"/>
      <c r="P60" s="29" t="str">
        <f t="shared" si="13"/>
        <v/>
      </c>
      <c r="Q60" s="31"/>
      <c r="R60" s="38"/>
      <c r="S60" s="41"/>
      <c r="T60" s="38"/>
      <c r="U60" s="38"/>
      <c r="W60" s="7" t="str">
        <f t="shared" si="15"/>
        <v/>
      </c>
      <c r="X60" s="7" t="str">
        <f>IF(W60="","",(IF(INDEX(Cables!$A$1:$U$200,MATCH(UPPER(E60),Cables!$B$1:$B$200,0),21)="",W60-2,(IF(INDEX(Cables!$A$1:$U$200,MATCH(UPPER(E60),Cables!$B$1:$B$200,0),21)*0.5&lt;P60,"Transit trop important",IF(INDEX(Cables!$A$1:$U$200,MATCH(UPPER(E60),Cables!$B$1:$B$200,0),21)*0.25&gt;P60,W60-2,W60-4))))))</f>
        <v/>
      </c>
      <c r="Y60" s="7" t="str">
        <f>IF(W60="","",(IF(INDEX(Cables!$A$1:$U$200,MATCH(UPPER(E60),Cables!$B$1:$B$200,0),21)="",W60+2,(IF(INDEX(Cables!$A$1:$U$200,MATCH(UPPER(E60),Cables!$B$1:$B$200,0),21)*0.5&lt;P60,"Transit trop important",IF(INDEX(Cables!$A$1:$U$200,MATCH(UPPER(E60),Cables!$B$1:$B$200,0),21)*0.25&gt;P60,W60+2,W60+4))))))</f>
        <v/>
      </c>
      <c r="Z60" s="19" t="e">
        <f>INDEX(Cables!$A$1:$N$200,MATCH(UPPER(E60),Cables!$B$1:$B$200,0),14)</f>
        <v>#N/A</v>
      </c>
      <c r="AA60" s="8" t="e">
        <f t="shared" si="16"/>
        <v>#VALUE!</v>
      </c>
      <c r="AB60" s="8" t="str">
        <f t="shared" si="22"/>
        <v/>
      </c>
      <c r="AC60" s="154">
        <f t="shared" si="10"/>
        <v>2</v>
      </c>
      <c r="AD60" s="8" t="str">
        <f t="shared" si="17"/>
        <v/>
      </c>
      <c r="AE60" s="8">
        <v>5.6699999999999998E-8</v>
      </c>
      <c r="AF60" s="20" t="str">
        <f>IF(ISNUMBER(INDEX(Cables!$A$1:$N$200,MATCH(UPPER(E60),Cables!$B$1:$B$200,0),5)/1000)=FALSE,"",INDEX(Cables!$A$1:$N$200,MATCH(UPPER(E60),Cables!$B$1:$B$200,0),5)/1000)</f>
        <v/>
      </c>
      <c r="AG60" s="20" t="e">
        <f>INDEX(Cables!$A$1:$N$200,MATCH(UPPER(E60),Cables!$B$1:$B$200,0),7)/1000</f>
        <v>#N/A</v>
      </c>
      <c r="AI60" s="8">
        <f t="shared" si="18"/>
        <v>273.16000000000003</v>
      </c>
      <c r="AJ60" s="8"/>
      <c r="AK60" s="21" t="e">
        <f t="shared" si="19"/>
        <v>#VALUE!</v>
      </c>
      <c r="AL60" s="20" t="e">
        <f t="shared" si="20"/>
        <v>#N/A</v>
      </c>
      <c r="AM60" s="21" t="e">
        <f t="shared" si="21"/>
        <v>#VALUE!</v>
      </c>
      <c r="AW60" s="41"/>
      <c r="AX60" s="157">
        <f>INDEX(Cables!A$3:U$91,MATCH('Element relatif aux mesures (I)'!E60,Cables!B$3:B$91,0),21)</f>
        <v>0</v>
      </c>
      <c r="AY60" s="158">
        <f t="shared" si="11"/>
        <v>0</v>
      </c>
      <c r="AZ60" s="158" t="str">
        <f t="shared" si="12"/>
        <v/>
      </c>
    </row>
    <row r="61" spans="1:52" x14ac:dyDescent="0.2">
      <c r="A61" s="31"/>
      <c r="B61" s="32"/>
      <c r="C61" s="33"/>
      <c r="D61" s="34"/>
      <c r="E61" s="45"/>
      <c r="F61" s="35"/>
      <c r="G61" s="36"/>
      <c r="H61" s="37"/>
      <c r="I61" s="46"/>
      <c r="J61" s="31"/>
      <c r="K61" s="31"/>
      <c r="L61" s="31"/>
      <c r="M61" s="38"/>
      <c r="N61" s="39" t="str">
        <f t="shared" si="14"/>
        <v/>
      </c>
      <c r="O61" s="40"/>
      <c r="P61" s="29" t="str">
        <f t="shared" si="13"/>
        <v/>
      </c>
      <c r="Q61" s="31"/>
      <c r="R61" s="38"/>
      <c r="S61" s="41"/>
      <c r="T61" s="38"/>
      <c r="U61" s="38"/>
      <c r="W61" s="7" t="str">
        <f t="shared" si="15"/>
        <v/>
      </c>
      <c r="X61" s="7" t="str">
        <f>IF(W61="","",(IF(INDEX(Cables!$A$1:$U$200,MATCH(UPPER(E61),Cables!$B$1:$B$200,0),21)="",W61-2,(IF(INDEX(Cables!$A$1:$U$200,MATCH(UPPER(E61),Cables!$B$1:$B$200,0),21)*0.5&lt;P61,"Transit trop important",IF(INDEX(Cables!$A$1:$U$200,MATCH(UPPER(E61),Cables!$B$1:$B$200,0),21)*0.25&gt;P61,W61-2,W61-4))))))</f>
        <v/>
      </c>
      <c r="Y61" s="7" t="str">
        <f>IF(W61="","",(IF(INDEX(Cables!$A$1:$U$200,MATCH(UPPER(E61),Cables!$B$1:$B$200,0),21)="",W61+2,(IF(INDEX(Cables!$A$1:$U$200,MATCH(UPPER(E61),Cables!$B$1:$B$200,0),21)*0.5&lt;P61,"Transit trop important",IF(INDEX(Cables!$A$1:$U$200,MATCH(UPPER(E61),Cables!$B$1:$B$200,0),21)*0.25&gt;P61,W61+2,W61+4))))))</f>
        <v/>
      </c>
      <c r="Z61" s="19" t="e">
        <f>INDEX(Cables!$A$1:$N$200,MATCH(UPPER(E61),Cables!$B$1:$B$200,0),14)</f>
        <v>#N/A</v>
      </c>
      <c r="AA61" s="8" t="e">
        <f t="shared" si="16"/>
        <v>#VALUE!</v>
      </c>
      <c r="AB61" s="8" t="str">
        <f t="shared" si="22"/>
        <v/>
      </c>
      <c r="AC61" s="154">
        <f t="shared" si="10"/>
        <v>2</v>
      </c>
      <c r="AD61" s="8" t="str">
        <f t="shared" si="17"/>
        <v/>
      </c>
      <c r="AE61" s="8">
        <v>5.6699999999999998E-8</v>
      </c>
      <c r="AF61" s="20" t="str">
        <f>IF(ISNUMBER(INDEX(Cables!$A$1:$N$200,MATCH(UPPER(E61),Cables!$B$1:$B$200,0),5)/1000)=FALSE,"",INDEX(Cables!$A$1:$N$200,MATCH(UPPER(E61),Cables!$B$1:$B$200,0),5)/1000)</f>
        <v/>
      </c>
      <c r="AG61" s="20" t="e">
        <f>INDEX(Cables!$A$1:$N$200,MATCH(UPPER(E61),Cables!$B$1:$B$200,0),7)/1000</f>
        <v>#N/A</v>
      </c>
      <c r="AI61" s="8">
        <f t="shared" si="18"/>
        <v>273.16000000000003</v>
      </c>
      <c r="AJ61" s="8"/>
      <c r="AK61" s="21" t="e">
        <f t="shared" si="19"/>
        <v>#VALUE!</v>
      </c>
      <c r="AL61" s="20" t="e">
        <f t="shared" si="20"/>
        <v>#N/A</v>
      </c>
      <c r="AM61" s="21" t="e">
        <f t="shared" si="21"/>
        <v>#VALUE!</v>
      </c>
      <c r="AW61" s="41"/>
      <c r="AX61" s="157">
        <f>INDEX(Cables!A$3:U$91,MATCH('Element relatif aux mesures (I)'!E61,Cables!B$3:B$91,0),21)</f>
        <v>0</v>
      </c>
      <c r="AY61" s="158">
        <f t="shared" si="11"/>
        <v>0</v>
      </c>
      <c r="AZ61" s="158" t="str">
        <f t="shared" si="12"/>
        <v/>
      </c>
    </row>
    <row r="62" spans="1:52" x14ac:dyDescent="0.2">
      <c r="A62" s="31"/>
      <c r="B62" s="32"/>
      <c r="C62" s="33"/>
      <c r="D62" s="34"/>
      <c r="E62" s="45"/>
      <c r="F62" s="35"/>
      <c r="G62" s="36"/>
      <c r="H62" s="37"/>
      <c r="I62" s="46"/>
      <c r="J62" s="31"/>
      <c r="K62" s="31"/>
      <c r="L62" s="31"/>
      <c r="M62" s="38"/>
      <c r="N62" s="39" t="str">
        <f t="shared" si="14"/>
        <v/>
      </c>
      <c r="O62" s="40"/>
      <c r="P62" s="29" t="str">
        <f t="shared" si="13"/>
        <v/>
      </c>
      <c r="Q62" s="31"/>
      <c r="R62" s="38"/>
      <c r="S62" s="41"/>
      <c r="T62" s="38"/>
      <c r="U62" s="38"/>
      <c r="W62" s="7" t="str">
        <f t="shared" si="15"/>
        <v/>
      </c>
      <c r="X62" s="7" t="str">
        <f>IF(W62="","",(IF(INDEX(Cables!$A$1:$U$200,MATCH(UPPER(E62),Cables!$B$1:$B$200,0),21)="",W62-2,(IF(INDEX(Cables!$A$1:$U$200,MATCH(UPPER(E62),Cables!$B$1:$B$200,0),21)*0.5&lt;P62,"Transit trop important",IF(INDEX(Cables!$A$1:$U$200,MATCH(UPPER(E62),Cables!$B$1:$B$200,0),21)*0.25&gt;P62,W62-2,W62-4))))))</f>
        <v/>
      </c>
      <c r="Y62" s="7" t="str">
        <f>IF(W62="","",(IF(INDEX(Cables!$A$1:$U$200,MATCH(UPPER(E62),Cables!$B$1:$B$200,0),21)="",W62+2,(IF(INDEX(Cables!$A$1:$U$200,MATCH(UPPER(E62),Cables!$B$1:$B$200,0),21)*0.5&lt;P62,"Transit trop important",IF(INDEX(Cables!$A$1:$U$200,MATCH(UPPER(E62),Cables!$B$1:$B$200,0),21)*0.25&gt;P62,W62+2,W62+4))))))</f>
        <v/>
      </c>
      <c r="Z62" s="19" t="e">
        <f>INDEX(Cables!$A$1:$N$200,MATCH(UPPER(E62),Cables!$B$1:$B$200,0),14)</f>
        <v>#N/A</v>
      </c>
      <c r="AA62" s="8" t="e">
        <f t="shared" si="16"/>
        <v>#VALUE!</v>
      </c>
      <c r="AB62" s="8" t="str">
        <f t="shared" si="22"/>
        <v/>
      </c>
      <c r="AC62" s="154">
        <f t="shared" si="10"/>
        <v>2</v>
      </c>
      <c r="AD62" s="8" t="str">
        <f t="shared" si="17"/>
        <v/>
      </c>
      <c r="AE62" s="8">
        <v>5.6699999999999998E-8</v>
      </c>
      <c r="AF62" s="20" t="str">
        <f>IF(ISNUMBER(INDEX(Cables!$A$1:$N$200,MATCH(UPPER(E62),Cables!$B$1:$B$200,0),5)/1000)=FALSE,"",INDEX(Cables!$A$1:$N$200,MATCH(UPPER(E62),Cables!$B$1:$B$200,0),5)/1000)</f>
        <v/>
      </c>
      <c r="AG62" s="20" t="e">
        <f>INDEX(Cables!$A$1:$N$200,MATCH(UPPER(E62),Cables!$B$1:$B$200,0),7)/1000</f>
        <v>#N/A</v>
      </c>
      <c r="AI62" s="8">
        <f t="shared" si="18"/>
        <v>273.16000000000003</v>
      </c>
      <c r="AJ62" s="8"/>
      <c r="AK62" s="21" t="e">
        <f t="shared" si="19"/>
        <v>#VALUE!</v>
      </c>
      <c r="AL62" s="20" t="e">
        <f t="shared" si="20"/>
        <v>#N/A</v>
      </c>
      <c r="AM62" s="21" t="e">
        <f t="shared" si="21"/>
        <v>#VALUE!</v>
      </c>
      <c r="AW62" s="41"/>
      <c r="AX62" s="157">
        <f>INDEX(Cables!A$3:U$91,MATCH('Element relatif aux mesures (I)'!E62,Cables!B$3:B$91,0),21)</f>
        <v>0</v>
      </c>
      <c r="AY62" s="158">
        <f t="shared" si="11"/>
        <v>0</v>
      </c>
      <c r="AZ62" s="158" t="str">
        <f t="shared" si="12"/>
        <v/>
      </c>
    </row>
    <row r="63" spans="1:52" x14ac:dyDescent="0.2">
      <c r="A63" s="31"/>
      <c r="B63" s="32"/>
      <c r="C63" s="33"/>
      <c r="D63" s="34"/>
      <c r="E63" s="45"/>
      <c r="F63" s="35"/>
      <c r="G63" s="36"/>
      <c r="H63" s="37"/>
      <c r="I63" s="46"/>
      <c r="J63" s="31"/>
      <c r="K63" s="31"/>
      <c r="L63" s="31"/>
      <c r="M63" s="38"/>
      <c r="N63" s="39" t="str">
        <f t="shared" si="14"/>
        <v/>
      </c>
      <c r="O63" s="40"/>
      <c r="P63" s="29" t="str">
        <f t="shared" si="13"/>
        <v/>
      </c>
      <c r="Q63" s="31"/>
      <c r="R63" s="38"/>
      <c r="S63" s="41"/>
      <c r="T63" s="38"/>
      <c r="U63" s="38"/>
      <c r="W63" s="7" t="str">
        <f t="shared" si="15"/>
        <v/>
      </c>
      <c r="X63" s="7" t="str">
        <f>IF(W63="","",(IF(INDEX(Cables!$A$1:$U$200,MATCH(UPPER(E63),Cables!$B$1:$B$200,0),21)="",W63-2,(IF(INDEX(Cables!$A$1:$U$200,MATCH(UPPER(E63),Cables!$B$1:$B$200,0),21)*0.5&lt;P63,"Transit trop important",IF(INDEX(Cables!$A$1:$U$200,MATCH(UPPER(E63),Cables!$B$1:$B$200,0),21)*0.25&gt;P63,W63-2,W63-4))))))</f>
        <v/>
      </c>
      <c r="Y63" s="7" t="str">
        <f>IF(W63="","",(IF(INDEX(Cables!$A$1:$U$200,MATCH(UPPER(E63),Cables!$B$1:$B$200,0),21)="",W63+2,(IF(INDEX(Cables!$A$1:$U$200,MATCH(UPPER(E63),Cables!$B$1:$B$200,0),21)*0.5&lt;P63,"Transit trop important",IF(INDEX(Cables!$A$1:$U$200,MATCH(UPPER(E63),Cables!$B$1:$B$200,0),21)*0.25&gt;P63,W63+2,W63+4))))))</f>
        <v/>
      </c>
      <c r="Z63" s="19" t="e">
        <f>INDEX(Cables!$A$1:$N$200,MATCH(UPPER(E63),Cables!$B$1:$B$200,0),14)</f>
        <v>#N/A</v>
      </c>
      <c r="AA63" s="8" t="e">
        <f t="shared" si="16"/>
        <v>#VALUE!</v>
      </c>
      <c r="AB63" s="8" t="str">
        <f t="shared" si="22"/>
        <v/>
      </c>
      <c r="AC63" s="154">
        <f t="shared" si="10"/>
        <v>2</v>
      </c>
      <c r="AD63" s="8" t="str">
        <f t="shared" si="17"/>
        <v/>
      </c>
      <c r="AE63" s="8">
        <v>5.6699999999999998E-8</v>
      </c>
      <c r="AF63" s="20" t="str">
        <f>IF(ISNUMBER(INDEX(Cables!$A$1:$N$200,MATCH(UPPER(E63),Cables!$B$1:$B$200,0),5)/1000)=FALSE,"",INDEX(Cables!$A$1:$N$200,MATCH(UPPER(E63),Cables!$B$1:$B$200,0),5)/1000)</f>
        <v/>
      </c>
      <c r="AG63" s="20" t="e">
        <f>INDEX(Cables!$A$1:$N$200,MATCH(UPPER(E63),Cables!$B$1:$B$200,0),7)/1000</f>
        <v>#N/A</v>
      </c>
      <c r="AI63" s="8">
        <f t="shared" si="18"/>
        <v>273.16000000000003</v>
      </c>
      <c r="AJ63" s="8"/>
      <c r="AK63" s="21" t="e">
        <f t="shared" si="19"/>
        <v>#VALUE!</v>
      </c>
      <c r="AL63" s="20" t="e">
        <f t="shared" si="20"/>
        <v>#N/A</v>
      </c>
      <c r="AM63" s="21" t="e">
        <f t="shared" si="21"/>
        <v>#VALUE!</v>
      </c>
      <c r="AW63" s="41"/>
      <c r="AX63" s="157">
        <f>INDEX(Cables!A$3:U$91,MATCH('Element relatif aux mesures (I)'!E63,Cables!B$3:B$91,0),21)</f>
        <v>0</v>
      </c>
      <c r="AY63" s="158">
        <f t="shared" si="11"/>
        <v>0</v>
      </c>
      <c r="AZ63" s="158" t="str">
        <f t="shared" si="12"/>
        <v/>
      </c>
    </row>
    <row r="64" spans="1:52" x14ac:dyDescent="0.2">
      <c r="A64" s="31"/>
      <c r="B64" s="32"/>
      <c r="C64" s="33"/>
      <c r="D64" s="34"/>
      <c r="E64" s="45"/>
      <c r="F64" s="35"/>
      <c r="G64" s="36"/>
      <c r="H64" s="37"/>
      <c r="I64" s="46"/>
      <c r="J64" s="31"/>
      <c r="K64" s="31"/>
      <c r="L64" s="31"/>
      <c r="M64" s="38"/>
      <c r="N64" s="39" t="str">
        <f t="shared" si="14"/>
        <v/>
      </c>
      <c r="O64" s="40"/>
      <c r="P64" s="29" t="str">
        <f t="shared" si="13"/>
        <v/>
      </c>
      <c r="Q64" s="31"/>
      <c r="R64" s="38"/>
      <c r="S64" s="41"/>
      <c r="T64" s="38"/>
      <c r="U64" s="38"/>
      <c r="W64" s="7" t="str">
        <f t="shared" si="15"/>
        <v/>
      </c>
      <c r="X64" s="7" t="str">
        <f>IF(W64="","",(IF(INDEX(Cables!$A$1:$U$200,MATCH(UPPER(E64),Cables!$B$1:$B$200,0),21)="",W64-2,(IF(INDEX(Cables!$A$1:$U$200,MATCH(UPPER(E64),Cables!$B$1:$B$200,0),21)*0.5&lt;P64,"Transit trop important",IF(INDEX(Cables!$A$1:$U$200,MATCH(UPPER(E64),Cables!$B$1:$B$200,0),21)*0.25&gt;P64,W64-2,W64-4))))))</f>
        <v/>
      </c>
      <c r="Y64" s="7" t="str">
        <f>IF(W64="","",(IF(INDEX(Cables!$A$1:$U$200,MATCH(UPPER(E64),Cables!$B$1:$B$200,0),21)="",W64+2,(IF(INDEX(Cables!$A$1:$U$200,MATCH(UPPER(E64),Cables!$B$1:$B$200,0),21)*0.5&lt;P64,"Transit trop important",IF(INDEX(Cables!$A$1:$U$200,MATCH(UPPER(E64),Cables!$B$1:$B$200,0),21)*0.25&gt;P64,W64+2,W64+4))))))</f>
        <v/>
      </c>
      <c r="Z64" s="19" t="e">
        <f>INDEX(Cables!$A$1:$N$200,MATCH(UPPER(E64),Cables!$B$1:$B$200,0),14)</f>
        <v>#N/A</v>
      </c>
      <c r="AA64" s="8" t="e">
        <f t="shared" si="16"/>
        <v>#VALUE!</v>
      </c>
      <c r="AB64" s="8" t="str">
        <f t="shared" si="22"/>
        <v/>
      </c>
      <c r="AC64" s="154">
        <f t="shared" si="10"/>
        <v>2</v>
      </c>
      <c r="AD64" s="8" t="str">
        <f t="shared" si="17"/>
        <v/>
      </c>
      <c r="AE64" s="8">
        <v>5.6699999999999998E-8</v>
      </c>
      <c r="AF64" s="20" t="str">
        <f>IF(ISNUMBER(INDEX(Cables!$A$1:$N$200,MATCH(UPPER(E64),Cables!$B$1:$B$200,0),5)/1000)=FALSE,"",INDEX(Cables!$A$1:$N$200,MATCH(UPPER(E64),Cables!$B$1:$B$200,0),5)/1000)</f>
        <v/>
      </c>
      <c r="AG64" s="20" t="e">
        <f>INDEX(Cables!$A$1:$N$200,MATCH(UPPER(E64),Cables!$B$1:$B$200,0),7)/1000</f>
        <v>#N/A</v>
      </c>
      <c r="AI64" s="8">
        <f t="shared" si="18"/>
        <v>273.16000000000003</v>
      </c>
      <c r="AJ64" s="8"/>
      <c r="AK64" s="21" t="e">
        <f t="shared" si="19"/>
        <v>#VALUE!</v>
      </c>
      <c r="AL64" s="20" t="e">
        <f t="shared" si="20"/>
        <v>#N/A</v>
      </c>
      <c r="AM64" s="21" t="e">
        <f t="shared" si="21"/>
        <v>#VALUE!</v>
      </c>
      <c r="AW64" s="41"/>
      <c r="AX64" s="157">
        <f>INDEX(Cables!A$3:U$91,MATCH('Element relatif aux mesures (I)'!E64,Cables!B$3:B$91,0),21)</f>
        <v>0</v>
      </c>
      <c r="AY64" s="158">
        <f t="shared" si="11"/>
        <v>0</v>
      </c>
      <c r="AZ64" s="158" t="str">
        <f t="shared" si="12"/>
        <v/>
      </c>
    </row>
    <row r="65" spans="1:52" x14ac:dyDescent="0.2">
      <c r="A65" s="31"/>
      <c r="B65" s="32"/>
      <c r="C65" s="33"/>
      <c r="D65" s="34"/>
      <c r="E65" s="45"/>
      <c r="F65" s="35"/>
      <c r="G65" s="36"/>
      <c r="H65" s="37"/>
      <c r="I65" s="46"/>
      <c r="J65" s="31"/>
      <c r="K65" s="31"/>
      <c r="L65" s="31"/>
      <c r="M65" s="38"/>
      <c r="N65" s="39" t="str">
        <f t="shared" si="14"/>
        <v/>
      </c>
      <c r="O65" s="40"/>
      <c r="P65" s="29" t="str">
        <f t="shared" si="13"/>
        <v/>
      </c>
      <c r="Q65" s="31"/>
      <c r="R65" s="38"/>
      <c r="S65" s="41"/>
      <c r="T65" s="38"/>
      <c r="U65" s="38"/>
      <c r="W65" s="7" t="str">
        <f t="shared" si="15"/>
        <v/>
      </c>
      <c r="X65" s="7" t="str">
        <f>IF(W65="","",(IF(INDEX(Cables!$A$1:$U$200,MATCH(UPPER(E65),Cables!$B$1:$B$200,0),21)="",W65-2,(IF(INDEX(Cables!$A$1:$U$200,MATCH(UPPER(E65),Cables!$B$1:$B$200,0),21)*0.5&lt;P65,"Transit trop important",IF(INDEX(Cables!$A$1:$U$200,MATCH(UPPER(E65),Cables!$B$1:$B$200,0),21)*0.25&gt;P65,W65-2,W65-4))))))</f>
        <v/>
      </c>
      <c r="Y65" s="7" t="str">
        <f>IF(W65="","",(IF(INDEX(Cables!$A$1:$U$200,MATCH(UPPER(E65),Cables!$B$1:$B$200,0),21)="",W65+2,(IF(INDEX(Cables!$A$1:$U$200,MATCH(UPPER(E65),Cables!$B$1:$B$200,0),21)*0.5&lt;P65,"Transit trop important",IF(INDEX(Cables!$A$1:$U$200,MATCH(UPPER(E65),Cables!$B$1:$B$200,0),21)*0.25&gt;P65,W65+2,W65+4))))))</f>
        <v/>
      </c>
      <c r="Z65" s="19" t="e">
        <f>INDEX(Cables!$A$1:$N$200,MATCH(UPPER(E65),Cables!$B$1:$B$200,0),14)</f>
        <v>#N/A</v>
      </c>
      <c r="AA65" s="8" t="e">
        <f t="shared" si="16"/>
        <v>#VALUE!</v>
      </c>
      <c r="AB65" s="8" t="str">
        <f t="shared" si="22"/>
        <v/>
      </c>
      <c r="AC65" s="154">
        <f t="shared" si="10"/>
        <v>2</v>
      </c>
      <c r="AD65" s="8" t="str">
        <f t="shared" si="17"/>
        <v/>
      </c>
      <c r="AE65" s="8">
        <v>5.6699999999999998E-8</v>
      </c>
      <c r="AF65" s="20" t="str">
        <f>IF(ISNUMBER(INDEX(Cables!$A$1:$N$200,MATCH(UPPER(E65),Cables!$B$1:$B$200,0),5)/1000)=FALSE,"",INDEX(Cables!$A$1:$N$200,MATCH(UPPER(E65),Cables!$B$1:$B$200,0),5)/1000)</f>
        <v/>
      </c>
      <c r="AG65" s="20" t="e">
        <f>INDEX(Cables!$A$1:$N$200,MATCH(UPPER(E65),Cables!$B$1:$B$200,0),7)/1000</f>
        <v>#N/A</v>
      </c>
      <c r="AI65" s="8">
        <f t="shared" si="18"/>
        <v>273.16000000000003</v>
      </c>
      <c r="AJ65" s="8"/>
      <c r="AK65" s="21" t="e">
        <f t="shared" si="19"/>
        <v>#VALUE!</v>
      </c>
      <c r="AL65" s="20" t="e">
        <f t="shared" si="20"/>
        <v>#N/A</v>
      </c>
      <c r="AM65" s="21" t="e">
        <f t="shared" si="21"/>
        <v>#VALUE!</v>
      </c>
      <c r="AW65" s="41"/>
      <c r="AX65" s="157">
        <f>INDEX(Cables!A$3:U$91,MATCH('Element relatif aux mesures (I)'!E65,Cables!B$3:B$91,0),21)</f>
        <v>0</v>
      </c>
      <c r="AY65" s="158">
        <f t="shared" si="11"/>
        <v>0</v>
      </c>
      <c r="AZ65" s="158" t="str">
        <f t="shared" si="12"/>
        <v/>
      </c>
    </row>
    <row r="66" spans="1:52" x14ac:dyDescent="0.2">
      <c r="A66" s="31"/>
      <c r="B66" s="32"/>
      <c r="C66" s="33"/>
      <c r="D66" s="34"/>
      <c r="E66" s="45"/>
      <c r="F66" s="35"/>
      <c r="G66" s="36"/>
      <c r="H66" s="37"/>
      <c r="I66" s="46"/>
      <c r="J66" s="31"/>
      <c r="K66" s="31"/>
      <c r="L66" s="31"/>
      <c r="M66" s="38"/>
      <c r="N66" s="39" t="str">
        <f t="shared" si="14"/>
        <v/>
      </c>
      <c r="O66" s="40"/>
      <c r="P66" s="29" t="str">
        <f t="shared" si="13"/>
        <v/>
      </c>
      <c r="Q66" s="31"/>
      <c r="R66" s="38"/>
      <c r="S66" s="41"/>
      <c r="T66" s="38"/>
      <c r="U66" s="38"/>
      <c r="W66" s="7" t="str">
        <f t="shared" si="15"/>
        <v/>
      </c>
      <c r="X66" s="7" t="str">
        <f>IF(W66="","",(IF(INDEX(Cables!$A$1:$U$200,MATCH(UPPER(E66),Cables!$B$1:$B$200,0),21)="",W66-2,(IF(INDEX(Cables!$A$1:$U$200,MATCH(UPPER(E66),Cables!$B$1:$B$200,0),21)*0.5&lt;P66,"Transit trop important",IF(INDEX(Cables!$A$1:$U$200,MATCH(UPPER(E66),Cables!$B$1:$B$200,0),21)*0.25&gt;P66,W66-2,W66-4))))))</f>
        <v/>
      </c>
      <c r="Y66" s="7" t="str">
        <f>IF(W66="","",(IF(INDEX(Cables!$A$1:$U$200,MATCH(UPPER(E66),Cables!$B$1:$B$200,0),21)="",W66+2,(IF(INDEX(Cables!$A$1:$U$200,MATCH(UPPER(E66),Cables!$B$1:$B$200,0),21)*0.5&lt;P66,"Transit trop important",IF(INDEX(Cables!$A$1:$U$200,MATCH(UPPER(E66),Cables!$B$1:$B$200,0),21)*0.25&gt;P66,W66+2,W66+4))))))</f>
        <v/>
      </c>
      <c r="Z66" s="19" t="e">
        <f>INDEX(Cables!$A$1:$N$200,MATCH(UPPER(E66),Cables!$B$1:$B$200,0),14)</f>
        <v>#N/A</v>
      </c>
      <c r="AA66" s="8" t="e">
        <f t="shared" si="16"/>
        <v>#VALUE!</v>
      </c>
      <c r="AB66" s="8" t="str">
        <f t="shared" si="22"/>
        <v/>
      </c>
      <c r="AC66" s="154">
        <f t="shared" si="10"/>
        <v>2</v>
      </c>
      <c r="AD66" s="8" t="str">
        <f t="shared" si="17"/>
        <v/>
      </c>
      <c r="AE66" s="8">
        <v>5.6699999999999998E-8</v>
      </c>
      <c r="AF66" s="20" t="str">
        <f>IF(ISNUMBER(INDEX(Cables!$A$1:$N$200,MATCH(UPPER(E66),Cables!$B$1:$B$200,0),5)/1000)=FALSE,"",INDEX(Cables!$A$1:$N$200,MATCH(UPPER(E66),Cables!$B$1:$B$200,0),5)/1000)</f>
        <v/>
      </c>
      <c r="AG66" s="20" t="e">
        <f>INDEX(Cables!$A$1:$N$200,MATCH(UPPER(E66),Cables!$B$1:$B$200,0),7)/1000</f>
        <v>#N/A</v>
      </c>
      <c r="AI66" s="8">
        <f t="shared" si="18"/>
        <v>273.16000000000003</v>
      </c>
      <c r="AJ66" s="8"/>
      <c r="AK66" s="21" t="e">
        <f t="shared" si="19"/>
        <v>#VALUE!</v>
      </c>
      <c r="AL66" s="20" t="e">
        <f t="shared" si="20"/>
        <v>#N/A</v>
      </c>
      <c r="AM66" s="21" t="e">
        <f t="shared" si="21"/>
        <v>#VALUE!</v>
      </c>
      <c r="AW66" s="41"/>
      <c r="AX66" s="157">
        <f>INDEX(Cables!A$3:U$91,MATCH('Element relatif aux mesures (I)'!E66,Cables!B$3:B$91,0),21)</f>
        <v>0</v>
      </c>
      <c r="AY66" s="158">
        <f t="shared" si="11"/>
        <v>0</v>
      </c>
      <c r="AZ66" s="158" t="str">
        <f t="shared" si="12"/>
        <v/>
      </c>
    </row>
    <row r="67" spans="1:52" x14ac:dyDescent="0.2">
      <c r="A67" s="31"/>
      <c r="B67" s="32"/>
      <c r="C67" s="33"/>
      <c r="D67" s="34"/>
      <c r="E67" s="45"/>
      <c r="F67" s="35"/>
      <c r="G67" s="36"/>
      <c r="H67" s="37"/>
      <c r="I67" s="46"/>
      <c r="J67" s="31"/>
      <c r="K67" s="31"/>
      <c r="L67" s="31"/>
      <c r="M67" s="38"/>
      <c r="N67" s="39" t="str">
        <f t="shared" si="14"/>
        <v/>
      </c>
      <c r="O67" s="40"/>
      <c r="P67" s="29" t="str">
        <f t="shared" si="13"/>
        <v/>
      </c>
      <c r="Q67" s="31"/>
      <c r="R67" s="38"/>
      <c r="S67" s="41"/>
      <c r="T67" s="38"/>
      <c r="U67" s="38"/>
      <c r="W67" s="7" t="str">
        <f t="shared" si="15"/>
        <v/>
      </c>
      <c r="X67" s="7" t="str">
        <f>IF(W67="","",(IF(INDEX(Cables!$A$1:$U$200,MATCH(UPPER(E67),Cables!$B$1:$B$200,0),21)="",W67-2,(IF(INDEX(Cables!$A$1:$U$200,MATCH(UPPER(E67),Cables!$B$1:$B$200,0),21)*0.5&lt;P67,"Transit trop important",IF(INDEX(Cables!$A$1:$U$200,MATCH(UPPER(E67),Cables!$B$1:$B$200,0),21)*0.25&gt;P67,W67-2,W67-4))))))</f>
        <v/>
      </c>
      <c r="Y67" s="7" t="str">
        <f>IF(W67="","",(IF(INDEX(Cables!$A$1:$U$200,MATCH(UPPER(E67),Cables!$B$1:$B$200,0),21)="",W67+2,(IF(INDEX(Cables!$A$1:$U$200,MATCH(UPPER(E67),Cables!$B$1:$B$200,0),21)*0.5&lt;P67,"Transit trop important",IF(INDEX(Cables!$A$1:$U$200,MATCH(UPPER(E67),Cables!$B$1:$B$200,0),21)*0.25&gt;P67,W67+2,W67+4))))))</f>
        <v/>
      </c>
      <c r="Z67" s="19" t="e">
        <f>INDEX(Cables!$A$1:$N$200,MATCH(UPPER(E67),Cables!$B$1:$B$200,0),14)</f>
        <v>#N/A</v>
      </c>
      <c r="AA67" s="8" t="e">
        <f t="shared" si="16"/>
        <v>#VALUE!</v>
      </c>
      <c r="AB67" s="8" t="str">
        <f t="shared" si="22"/>
        <v/>
      </c>
      <c r="AC67" s="154">
        <f t="shared" si="10"/>
        <v>2</v>
      </c>
      <c r="AD67" s="8" t="str">
        <f t="shared" si="17"/>
        <v/>
      </c>
      <c r="AE67" s="8">
        <v>5.6699999999999998E-8</v>
      </c>
      <c r="AF67" s="20" t="str">
        <f>IF(ISNUMBER(INDEX(Cables!$A$1:$N$200,MATCH(UPPER(E67),Cables!$B$1:$B$200,0),5)/1000)=FALSE,"",INDEX(Cables!$A$1:$N$200,MATCH(UPPER(E67),Cables!$B$1:$B$200,0),5)/1000)</f>
        <v/>
      </c>
      <c r="AG67" s="20" t="e">
        <f>INDEX(Cables!$A$1:$N$200,MATCH(UPPER(E67),Cables!$B$1:$B$200,0),7)/1000</f>
        <v>#N/A</v>
      </c>
      <c r="AI67" s="8">
        <f t="shared" si="18"/>
        <v>273.16000000000003</v>
      </c>
      <c r="AJ67" s="8"/>
      <c r="AK67" s="21" t="e">
        <f t="shared" si="19"/>
        <v>#VALUE!</v>
      </c>
      <c r="AL67" s="20" t="e">
        <f t="shared" si="20"/>
        <v>#N/A</v>
      </c>
      <c r="AM67" s="21" t="e">
        <f t="shared" si="21"/>
        <v>#VALUE!</v>
      </c>
      <c r="AW67" s="41"/>
      <c r="AX67" s="157">
        <f>INDEX(Cables!A$3:U$91,MATCH('Element relatif aux mesures (I)'!E67,Cables!B$3:B$91,0),21)</f>
        <v>0</v>
      </c>
      <c r="AY67" s="158">
        <f t="shared" si="11"/>
        <v>0</v>
      </c>
      <c r="AZ67" s="158" t="str">
        <f t="shared" si="12"/>
        <v/>
      </c>
    </row>
    <row r="68" spans="1:52" x14ac:dyDescent="0.2">
      <c r="A68" s="31"/>
      <c r="B68" s="32"/>
      <c r="C68" s="33"/>
      <c r="D68" s="34"/>
      <c r="E68" s="45"/>
      <c r="F68" s="35"/>
      <c r="G68" s="36"/>
      <c r="H68" s="37"/>
      <c r="I68" s="46"/>
      <c r="J68" s="31"/>
      <c r="K68" s="31"/>
      <c r="L68" s="31"/>
      <c r="M68" s="38"/>
      <c r="N68" s="39" t="str">
        <f t="shared" si="14"/>
        <v/>
      </c>
      <c r="O68" s="40"/>
      <c r="P68" s="29" t="str">
        <f t="shared" si="13"/>
        <v/>
      </c>
      <c r="Q68" s="31"/>
      <c r="R68" s="38"/>
      <c r="S68" s="41"/>
      <c r="T68" s="38"/>
      <c r="U68" s="38"/>
      <c r="W68" s="7" t="str">
        <f t="shared" si="15"/>
        <v/>
      </c>
      <c r="X68" s="7" t="str">
        <f>IF(W68="","",(IF(INDEX(Cables!$A$1:$U$200,MATCH(UPPER(E68),Cables!$B$1:$B$200,0),21)="",W68-2,(IF(INDEX(Cables!$A$1:$U$200,MATCH(UPPER(E68),Cables!$B$1:$B$200,0),21)*0.5&lt;P68,"Transit trop important",IF(INDEX(Cables!$A$1:$U$200,MATCH(UPPER(E68),Cables!$B$1:$B$200,0),21)*0.25&gt;P68,W68-2,W68-4))))))</f>
        <v/>
      </c>
      <c r="Y68" s="7" t="str">
        <f>IF(W68="","",(IF(INDEX(Cables!$A$1:$U$200,MATCH(UPPER(E68),Cables!$B$1:$B$200,0),21)="",W68+2,(IF(INDEX(Cables!$A$1:$U$200,MATCH(UPPER(E68),Cables!$B$1:$B$200,0),21)*0.5&lt;P68,"Transit trop important",IF(INDEX(Cables!$A$1:$U$200,MATCH(UPPER(E68),Cables!$B$1:$B$200,0),21)*0.25&gt;P68,W68+2,W68+4))))))</f>
        <v/>
      </c>
      <c r="Z68" s="19" t="e">
        <f>INDEX(Cables!$A$1:$N$200,MATCH(UPPER(E68),Cables!$B$1:$B$200,0),14)</f>
        <v>#N/A</v>
      </c>
      <c r="AA68" s="8" t="e">
        <f t="shared" si="16"/>
        <v>#VALUE!</v>
      </c>
      <c r="AB68" s="8" t="str">
        <f t="shared" si="22"/>
        <v/>
      </c>
      <c r="AC68" s="154">
        <f t="shared" si="10"/>
        <v>2</v>
      </c>
      <c r="AD68" s="8" t="str">
        <f t="shared" si="17"/>
        <v/>
      </c>
      <c r="AE68" s="8">
        <v>5.6699999999999998E-8</v>
      </c>
      <c r="AF68" s="20" t="str">
        <f>IF(ISNUMBER(INDEX(Cables!$A$1:$N$200,MATCH(UPPER(E68),Cables!$B$1:$B$200,0),5)/1000)=FALSE,"",INDEX(Cables!$A$1:$N$200,MATCH(UPPER(E68),Cables!$B$1:$B$200,0),5)/1000)</f>
        <v/>
      </c>
      <c r="AG68" s="20" t="e">
        <f>INDEX(Cables!$A$1:$N$200,MATCH(UPPER(E68),Cables!$B$1:$B$200,0),7)/1000</f>
        <v>#N/A</v>
      </c>
      <c r="AI68" s="8">
        <f t="shared" si="18"/>
        <v>273.16000000000003</v>
      </c>
      <c r="AJ68" s="8"/>
      <c r="AK68" s="21" t="e">
        <f t="shared" si="19"/>
        <v>#VALUE!</v>
      </c>
      <c r="AL68" s="20" t="e">
        <f t="shared" si="20"/>
        <v>#N/A</v>
      </c>
      <c r="AM68" s="21" t="e">
        <f t="shared" si="21"/>
        <v>#VALUE!</v>
      </c>
      <c r="AW68" s="41"/>
      <c r="AX68" s="157">
        <f>INDEX(Cables!A$3:U$91,MATCH('Element relatif aux mesures (I)'!E68,Cables!B$3:B$91,0),21)</f>
        <v>0</v>
      </c>
      <c r="AY68" s="158">
        <f t="shared" si="11"/>
        <v>0</v>
      </c>
      <c r="AZ68" s="158" t="str">
        <f t="shared" si="12"/>
        <v/>
      </c>
    </row>
    <row r="69" spans="1:52" x14ac:dyDescent="0.2">
      <c r="A69" s="31"/>
      <c r="B69" s="32"/>
      <c r="C69" s="33"/>
      <c r="D69" s="34"/>
      <c r="E69" s="45"/>
      <c r="F69" s="35"/>
      <c r="G69" s="36"/>
      <c r="H69" s="37"/>
      <c r="I69" s="46"/>
      <c r="J69" s="31"/>
      <c r="K69" s="31"/>
      <c r="L69" s="31"/>
      <c r="M69" s="38"/>
      <c r="N69" s="39" t="str">
        <f t="shared" si="14"/>
        <v/>
      </c>
      <c r="O69" s="40"/>
      <c r="P69" s="29" t="str">
        <f t="shared" si="13"/>
        <v/>
      </c>
      <c r="Q69" s="31"/>
      <c r="R69" s="38"/>
      <c r="S69" s="41"/>
      <c r="T69" s="38"/>
      <c r="U69" s="38"/>
      <c r="W69" s="7" t="str">
        <f t="shared" si="15"/>
        <v/>
      </c>
      <c r="X69" s="7" t="str">
        <f>IF(W69="","",(IF(INDEX(Cables!$A$1:$U$200,MATCH(UPPER(E69),Cables!$B$1:$B$200,0),21)="",W69-2,(IF(INDEX(Cables!$A$1:$U$200,MATCH(UPPER(E69),Cables!$B$1:$B$200,0),21)*0.5&lt;P69,"Transit trop important",IF(INDEX(Cables!$A$1:$U$200,MATCH(UPPER(E69),Cables!$B$1:$B$200,0),21)*0.25&gt;P69,W69-2,W69-4))))))</f>
        <v/>
      </c>
      <c r="Y69" s="7" t="str">
        <f>IF(W69="","",(IF(INDEX(Cables!$A$1:$U$200,MATCH(UPPER(E69),Cables!$B$1:$B$200,0),21)="",W69+2,(IF(INDEX(Cables!$A$1:$U$200,MATCH(UPPER(E69),Cables!$B$1:$B$200,0),21)*0.5&lt;P69,"Transit trop important",IF(INDEX(Cables!$A$1:$U$200,MATCH(UPPER(E69),Cables!$B$1:$B$200,0),21)*0.25&gt;P69,W69+2,W69+4))))))</f>
        <v/>
      </c>
      <c r="Z69" s="19" t="e">
        <f>INDEX(Cables!$A$1:$N$200,MATCH(UPPER(E69),Cables!$B$1:$B$200,0),14)</f>
        <v>#N/A</v>
      </c>
      <c r="AA69" s="8" t="e">
        <f t="shared" si="16"/>
        <v>#VALUE!</v>
      </c>
      <c r="AB69" s="8" t="str">
        <f t="shared" si="22"/>
        <v/>
      </c>
      <c r="AC69" s="154">
        <f t="shared" si="10"/>
        <v>2</v>
      </c>
      <c r="AD69" s="8" t="str">
        <f t="shared" si="17"/>
        <v/>
      </c>
      <c r="AE69" s="8">
        <v>5.6699999999999998E-8</v>
      </c>
      <c r="AF69" s="20" t="str">
        <f>IF(ISNUMBER(INDEX(Cables!$A$1:$N$200,MATCH(UPPER(E69),Cables!$B$1:$B$200,0),5)/1000)=FALSE,"",INDEX(Cables!$A$1:$N$200,MATCH(UPPER(E69),Cables!$B$1:$B$200,0),5)/1000)</f>
        <v/>
      </c>
      <c r="AG69" s="20" t="e">
        <f>INDEX(Cables!$A$1:$N$200,MATCH(UPPER(E69),Cables!$B$1:$B$200,0),7)/1000</f>
        <v>#N/A</v>
      </c>
      <c r="AI69" s="8">
        <f t="shared" si="18"/>
        <v>273.16000000000003</v>
      </c>
      <c r="AJ69" s="8"/>
      <c r="AK69" s="21" t="e">
        <f t="shared" si="19"/>
        <v>#VALUE!</v>
      </c>
      <c r="AL69" s="20" t="e">
        <f t="shared" si="20"/>
        <v>#N/A</v>
      </c>
      <c r="AM69" s="21" t="e">
        <f t="shared" si="21"/>
        <v>#VALUE!</v>
      </c>
      <c r="AW69" s="41"/>
      <c r="AX69" s="157">
        <f>INDEX(Cables!A$3:U$91,MATCH('Element relatif aux mesures (I)'!E69,Cables!B$3:B$91,0),21)</f>
        <v>0</v>
      </c>
      <c r="AY69" s="158">
        <f t="shared" si="11"/>
        <v>0</v>
      </c>
      <c r="AZ69" s="158" t="str">
        <f t="shared" si="12"/>
        <v/>
      </c>
    </row>
    <row r="70" spans="1:52" x14ac:dyDescent="0.2">
      <c r="A70" s="31"/>
      <c r="B70" s="32"/>
      <c r="C70" s="33"/>
      <c r="D70" s="34"/>
      <c r="E70" s="45"/>
      <c r="F70" s="35"/>
      <c r="G70" s="36"/>
      <c r="H70" s="37"/>
      <c r="I70" s="46"/>
      <c r="J70" s="31"/>
      <c r="K70" s="31"/>
      <c r="L70" s="31"/>
      <c r="M70" s="38"/>
      <c r="N70" s="39" t="str">
        <f t="shared" si="14"/>
        <v/>
      </c>
      <c r="O70" s="40"/>
      <c r="P70" s="29" t="str">
        <f t="shared" si="13"/>
        <v/>
      </c>
      <c r="Q70" s="31"/>
      <c r="R70" s="38"/>
      <c r="S70" s="41"/>
      <c r="T70" s="38"/>
      <c r="U70" s="38"/>
      <c r="W70" s="7" t="str">
        <f t="shared" si="15"/>
        <v/>
      </c>
      <c r="X70" s="7" t="str">
        <f>IF(W70="","",(IF(INDEX(Cables!$A$1:$U$200,MATCH(UPPER(E70),Cables!$B$1:$B$200,0),21)="",W70-2,(IF(INDEX(Cables!$A$1:$U$200,MATCH(UPPER(E70),Cables!$B$1:$B$200,0),21)*0.5&lt;P70,"Transit trop important",IF(INDEX(Cables!$A$1:$U$200,MATCH(UPPER(E70),Cables!$B$1:$B$200,0),21)*0.25&gt;P70,W70-2,W70-4))))))</f>
        <v/>
      </c>
      <c r="Y70" s="7" t="str">
        <f>IF(W70="","",(IF(INDEX(Cables!$A$1:$U$200,MATCH(UPPER(E70),Cables!$B$1:$B$200,0),21)="",W70+2,(IF(INDEX(Cables!$A$1:$U$200,MATCH(UPPER(E70),Cables!$B$1:$B$200,0),21)*0.5&lt;P70,"Transit trop important",IF(INDEX(Cables!$A$1:$U$200,MATCH(UPPER(E70),Cables!$B$1:$B$200,0),21)*0.25&gt;P70,W70+2,W70+4))))))</f>
        <v/>
      </c>
      <c r="Z70" s="19" t="e">
        <f>INDEX(Cables!$A$1:$N$200,MATCH(UPPER(E70),Cables!$B$1:$B$200,0),14)</f>
        <v>#N/A</v>
      </c>
      <c r="AA70" s="8" t="e">
        <f t="shared" si="16"/>
        <v>#VALUE!</v>
      </c>
      <c r="AB70" s="8" t="str">
        <f t="shared" si="22"/>
        <v/>
      </c>
      <c r="AC70" s="154">
        <f t="shared" si="10"/>
        <v>2</v>
      </c>
      <c r="AD70" s="8" t="str">
        <f t="shared" si="17"/>
        <v/>
      </c>
      <c r="AE70" s="8">
        <v>5.6699999999999998E-8</v>
      </c>
      <c r="AF70" s="20" t="str">
        <f>IF(ISNUMBER(INDEX(Cables!$A$1:$N$200,MATCH(UPPER(E70),Cables!$B$1:$B$200,0),5)/1000)=FALSE,"",INDEX(Cables!$A$1:$N$200,MATCH(UPPER(E70),Cables!$B$1:$B$200,0),5)/1000)</f>
        <v/>
      </c>
      <c r="AG70" s="20" t="e">
        <f>INDEX(Cables!$A$1:$N$200,MATCH(UPPER(E70),Cables!$B$1:$B$200,0),7)/1000</f>
        <v>#N/A</v>
      </c>
      <c r="AI70" s="8">
        <f t="shared" si="18"/>
        <v>273.16000000000003</v>
      </c>
      <c r="AJ70" s="8"/>
      <c r="AK70" s="21" t="e">
        <f t="shared" si="19"/>
        <v>#VALUE!</v>
      </c>
      <c r="AL70" s="20" t="e">
        <f t="shared" si="20"/>
        <v>#N/A</v>
      </c>
      <c r="AM70" s="21" t="e">
        <f t="shared" si="21"/>
        <v>#VALUE!</v>
      </c>
      <c r="AW70" s="41"/>
      <c r="AX70" s="157">
        <f>INDEX(Cables!A$3:U$91,MATCH('Element relatif aux mesures (I)'!E70,Cables!B$3:B$91,0),21)</f>
        <v>0</v>
      </c>
      <c r="AY70" s="158">
        <f t="shared" si="11"/>
        <v>0</v>
      </c>
      <c r="AZ70" s="158" t="str">
        <f t="shared" si="12"/>
        <v/>
      </c>
    </row>
    <row r="71" spans="1:52" x14ac:dyDescent="0.2">
      <c r="A71" s="31"/>
      <c r="B71" s="32"/>
      <c r="C71" s="33"/>
      <c r="D71" s="34"/>
      <c r="E71" s="45"/>
      <c r="F71" s="35"/>
      <c r="G71" s="36"/>
      <c r="H71" s="37"/>
      <c r="I71" s="46"/>
      <c r="J71" s="31"/>
      <c r="K71" s="31"/>
      <c r="L71" s="31"/>
      <c r="M71" s="38"/>
      <c r="N71" s="39" t="str">
        <f t="shared" si="14"/>
        <v/>
      </c>
      <c r="O71" s="40"/>
      <c r="P71" s="29" t="str">
        <f t="shared" si="13"/>
        <v/>
      </c>
      <c r="Q71" s="31"/>
      <c r="R71" s="38"/>
      <c r="S71" s="41"/>
      <c r="T71" s="38"/>
      <c r="U71" s="38"/>
      <c r="W71" s="7" t="str">
        <f t="shared" si="15"/>
        <v/>
      </c>
      <c r="X71" s="7" t="str">
        <f>IF(W71="","",(IF(INDEX(Cables!$A$1:$U$200,MATCH(UPPER(E71),Cables!$B$1:$B$200,0),21)="",W71-2,(IF(INDEX(Cables!$A$1:$U$200,MATCH(UPPER(E71),Cables!$B$1:$B$200,0),21)*0.5&lt;P71,"Transit trop important",IF(INDEX(Cables!$A$1:$U$200,MATCH(UPPER(E71),Cables!$B$1:$B$200,0),21)*0.25&gt;P71,W71-2,W71-4))))))</f>
        <v/>
      </c>
      <c r="Y71" s="7" t="str">
        <f>IF(W71="","",(IF(INDEX(Cables!$A$1:$U$200,MATCH(UPPER(E71),Cables!$B$1:$B$200,0),21)="",W71+2,(IF(INDEX(Cables!$A$1:$U$200,MATCH(UPPER(E71),Cables!$B$1:$B$200,0),21)*0.5&lt;P71,"Transit trop important",IF(INDEX(Cables!$A$1:$U$200,MATCH(UPPER(E71),Cables!$B$1:$B$200,0),21)*0.25&gt;P71,W71+2,W71+4))))))</f>
        <v/>
      </c>
      <c r="Z71" s="19" t="e">
        <f>INDEX(Cables!$A$1:$N$200,MATCH(UPPER(E71),Cables!$B$1:$B$200,0),14)</f>
        <v>#N/A</v>
      </c>
      <c r="AA71" s="8" t="e">
        <f t="shared" si="16"/>
        <v>#VALUE!</v>
      </c>
      <c r="AB71" s="8" t="str">
        <f t="shared" si="22"/>
        <v/>
      </c>
      <c r="AC71" s="154">
        <f t="shared" si="10"/>
        <v>2</v>
      </c>
      <c r="AD71" s="8" t="str">
        <f t="shared" si="17"/>
        <v/>
      </c>
      <c r="AE71" s="8">
        <v>5.6699999999999998E-8</v>
      </c>
      <c r="AF71" s="20" t="str">
        <f>IF(ISNUMBER(INDEX(Cables!$A$1:$N$200,MATCH(UPPER(E71),Cables!$B$1:$B$200,0),5)/1000)=FALSE,"",INDEX(Cables!$A$1:$N$200,MATCH(UPPER(E71),Cables!$B$1:$B$200,0),5)/1000)</f>
        <v/>
      </c>
      <c r="AG71" s="20" t="e">
        <f>INDEX(Cables!$A$1:$N$200,MATCH(UPPER(E71),Cables!$B$1:$B$200,0),7)/1000</f>
        <v>#N/A</v>
      </c>
      <c r="AI71" s="8">
        <f t="shared" si="18"/>
        <v>273.16000000000003</v>
      </c>
      <c r="AJ71" s="8"/>
      <c r="AK71" s="21" t="e">
        <f t="shared" si="19"/>
        <v>#VALUE!</v>
      </c>
      <c r="AL71" s="20" t="e">
        <f t="shared" si="20"/>
        <v>#N/A</v>
      </c>
      <c r="AM71" s="21" t="e">
        <f t="shared" si="21"/>
        <v>#VALUE!</v>
      </c>
      <c r="AW71" s="41"/>
      <c r="AX71" s="157">
        <f>INDEX(Cables!A$3:U$91,MATCH('Element relatif aux mesures (I)'!E71,Cables!B$3:B$91,0),21)</f>
        <v>0</v>
      </c>
      <c r="AY71" s="158">
        <f t="shared" si="11"/>
        <v>0</v>
      </c>
      <c r="AZ71" s="158" t="str">
        <f t="shared" si="12"/>
        <v/>
      </c>
    </row>
    <row r="72" spans="1:52" x14ac:dyDescent="0.2">
      <c r="A72" s="31"/>
      <c r="B72" s="32"/>
      <c r="C72" s="33"/>
      <c r="D72" s="34"/>
      <c r="E72" s="45"/>
      <c r="F72" s="35"/>
      <c r="G72" s="36"/>
      <c r="H72" s="37"/>
      <c r="I72" s="46"/>
      <c r="J72" s="31"/>
      <c r="K72" s="31"/>
      <c r="L72" s="31"/>
      <c r="M72" s="38"/>
      <c r="N72" s="39" t="str">
        <f t="shared" si="14"/>
        <v/>
      </c>
      <c r="O72" s="40"/>
      <c r="P72" s="29" t="str">
        <f t="shared" si="13"/>
        <v/>
      </c>
      <c r="Q72" s="31"/>
      <c r="R72" s="38"/>
      <c r="S72" s="41"/>
      <c r="T72" s="38"/>
      <c r="U72" s="38"/>
      <c r="W72" s="7" t="str">
        <f t="shared" si="15"/>
        <v/>
      </c>
      <c r="X72" s="7" t="str">
        <f>IF(W72="","",(IF(INDEX(Cables!$A$1:$U$200,MATCH(UPPER(E72),Cables!$B$1:$B$200,0),21)="",W72-2,(IF(INDEX(Cables!$A$1:$U$200,MATCH(UPPER(E72),Cables!$B$1:$B$200,0),21)*0.5&lt;P72,"Transit trop important",IF(INDEX(Cables!$A$1:$U$200,MATCH(UPPER(E72),Cables!$B$1:$B$200,0),21)*0.25&gt;P72,W72-2,W72-4))))))</f>
        <v/>
      </c>
      <c r="Y72" s="7" t="str">
        <f>IF(W72="","",(IF(INDEX(Cables!$A$1:$U$200,MATCH(UPPER(E72),Cables!$B$1:$B$200,0),21)="",W72+2,(IF(INDEX(Cables!$A$1:$U$200,MATCH(UPPER(E72),Cables!$B$1:$B$200,0),21)*0.5&lt;P72,"Transit trop important",IF(INDEX(Cables!$A$1:$U$200,MATCH(UPPER(E72),Cables!$B$1:$B$200,0),21)*0.25&gt;P72,W72+2,W72+4))))))</f>
        <v/>
      </c>
      <c r="Z72" s="19" t="e">
        <f>INDEX(Cables!$A$1:$N$200,MATCH(UPPER(E72),Cables!$B$1:$B$200,0),14)</f>
        <v>#N/A</v>
      </c>
      <c r="AA72" s="8" t="e">
        <f t="shared" si="16"/>
        <v>#VALUE!</v>
      </c>
      <c r="AB72" s="8" t="str">
        <f t="shared" si="22"/>
        <v/>
      </c>
      <c r="AC72" s="154">
        <f t="shared" si="10"/>
        <v>2</v>
      </c>
      <c r="AD72" s="8" t="str">
        <f t="shared" si="17"/>
        <v/>
      </c>
      <c r="AE72" s="8">
        <v>5.6699999999999998E-8</v>
      </c>
      <c r="AF72" s="20" t="str">
        <f>IF(ISNUMBER(INDEX(Cables!$A$1:$N$200,MATCH(UPPER(E72),Cables!$B$1:$B$200,0),5)/1000)=FALSE,"",INDEX(Cables!$A$1:$N$200,MATCH(UPPER(E72),Cables!$B$1:$B$200,0),5)/1000)</f>
        <v/>
      </c>
      <c r="AG72" s="20" t="e">
        <f>INDEX(Cables!$A$1:$N$200,MATCH(UPPER(E72),Cables!$B$1:$B$200,0),7)/1000</f>
        <v>#N/A</v>
      </c>
      <c r="AI72" s="8">
        <f t="shared" si="18"/>
        <v>273.16000000000003</v>
      </c>
      <c r="AJ72" s="8"/>
      <c r="AK72" s="21" t="e">
        <f t="shared" si="19"/>
        <v>#VALUE!</v>
      </c>
      <c r="AL72" s="20" t="e">
        <f t="shared" si="20"/>
        <v>#N/A</v>
      </c>
      <c r="AM72" s="21" t="e">
        <f t="shared" si="21"/>
        <v>#VALUE!</v>
      </c>
      <c r="AW72" s="41"/>
      <c r="AX72" s="157">
        <f>INDEX(Cables!A$3:U$91,MATCH('Element relatif aux mesures (I)'!E72,Cables!B$3:B$91,0),21)</f>
        <v>0</v>
      </c>
      <c r="AY72" s="158">
        <f t="shared" si="11"/>
        <v>0</v>
      </c>
      <c r="AZ72" s="158" t="str">
        <f t="shared" si="12"/>
        <v/>
      </c>
    </row>
    <row r="73" spans="1:52" x14ac:dyDescent="0.2">
      <c r="A73" s="31"/>
      <c r="B73" s="32"/>
      <c r="C73" s="33"/>
      <c r="D73" s="34"/>
      <c r="E73" s="45"/>
      <c r="F73" s="35"/>
      <c r="G73" s="36"/>
      <c r="H73" s="37"/>
      <c r="I73" s="46"/>
      <c r="J73" s="31"/>
      <c r="K73" s="31"/>
      <c r="L73" s="31"/>
      <c r="M73" s="38"/>
      <c r="N73" s="39" t="str">
        <f t="shared" si="14"/>
        <v/>
      </c>
      <c r="O73" s="40"/>
      <c r="P73" s="29" t="str">
        <f t="shared" si="13"/>
        <v/>
      </c>
      <c r="Q73" s="31"/>
      <c r="R73" s="38"/>
      <c r="S73" s="41"/>
      <c r="T73" s="38"/>
      <c r="U73" s="38"/>
      <c r="W73" s="7" t="str">
        <f t="shared" si="15"/>
        <v/>
      </c>
      <c r="X73" s="7" t="str">
        <f>IF(W73="","",(IF(INDEX(Cables!$A$1:$U$200,MATCH(UPPER(E73),Cables!$B$1:$B$200,0),21)="",W73-2,(IF(INDEX(Cables!$A$1:$U$200,MATCH(UPPER(E73),Cables!$B$1:$B$200,0),21)*0.5&lt;P73,"Transit trop important",IF(INDEX(Cables!$A$1:$U$200,MATCH(UPPER(E73),Cables!$B$1:$B$200,0),21)*0.25&gt;P73,W73-2,W73-4))))))</f>
        <v/>
      </c>
      <c r="Y73" s="7" t="str">
        <f>IF(W73="","",(IF(INDEX(Cables!$A$1:$U$200,MATCH(UPPER(E73),Cables!$B$1:$B$200,0),21)="",W73+2,(IF(INDEX(Cables!$A$1:$U$200,MATCH(UPPER(E73),Cables!$B$1:$B$200,0),21)*0.5&lt;P73,"Transit trop important",IF(INDEX(Cables!$A$1:$U$200,MATCH(UPPER(E73),Cables!$B$1:$B$200,0),21)*0.25&gt;P73,W73+2,W73+4))))))</f>
        <v/>
      </c>
      <c r="Z73" s="19" t="e">
        <f>INDEX(Cables!$A$1:$N$200,MATCH(UPPER(E73),Cables!$B$1:$B$200,0),14)</f>
        <v>#N/A</v>
      </c>
      <c r="AA73" s="8" t="e">
        <f t="shared" si="16"/>
        <v>#VALUE!</v>
      </c>
      <c r="AB73" s="8" t="str">
        <f t="shared" si="22"/>
        <v/>
      </c>
      <c r="AC73" s="154">
        <f t="shared" si="10"/>
        <v>2</v>
      </c>
      <c r="AD73" s="8" t="str">
        <f t="shared" si="17"/>
        <v/>
      </c>
      <c r="AE73" s="8">
        <v>5.6699999999999998E-8</v>
      </c>
      <c r="AF73" s="20" t="str">
        <f>IF(ISNUMBER(INDEX(Cables!$A$1:$N$200,MATCH(UPPER(E73),Cables!$B$1:$B$200,0),5)/1000)=FALSE,"",INDEX(Cables!$A$1:$N$200,MATCH(UPPER(E73),Cables!$B$1:$B$200,0),5)/1000)</f>
        <v/>
      </c>
      <c r="AG73" s="20" t="e">
        <f>INDEX(Cables!$A$1:$N$200,MATCH(UPPER(E73),Cables!$B$1:$B$200,0),7)/1000</f>
        <v>#N/A</v>
      </c>
      <c r="AI73" s="8">
        <f t="shared" si="18"/>
        <v>273.16000000000003</v>
      </c>
      <c r="AJ73" s="8"/>
      <c r="AK73" s="21" t="e">
        <f t="shared" si="19"/>
        <v>#VALUE!</v>
      </c>
      <c r="AL73" s="20" t="e">
        <f t="shared" si="20"/>
        <v>#N/A</v>
      </c>
      <c r="AM73" s="21" t="e">
        <f t="shared" si="21"/>
        <v>#VALUE!</v>
      </c>
      <c r="AW73" s="41"/>
      <c r="AX73" s="157">
        <f>INDEX(Cables!A$3:U$91,MATCH('Element relatif aux mesures (I)'!E73,Cables!B$3:B$91,0),21)</f>
        <v>0</v>
      </c>
      <c r="AY73" s="158">
        <f t="shared" si="11"/>
        <v>0</v>
      </c>
      <c r="AZ73" s="158" t="str">
        <f t="shared" si="12"/>
        <v/>
      </c>
    </row>
    <row r="74" spans="1:52" x14ac:dyDescent="0.2">
      <c r="A74" s="31"/>
      <c r="B74" s="32"/>
      <c r="C74" s="33"/>
      <c r="D74" s="34"/>
      <c r="E74" s="45"/>
      <c r="F74" s="35"/>
      <c r="G74" s="36"/>
      <c r="H74" s="37"/>
      <c r="I74" s="46"/>
      <c r="J74" s="31"/>
      <c r="K74" s="31"/>
      <c r="L74" s="31"/>
      <c r="M74" s="38"/>
      <c r="N74" s="39" t="str">
        <f t="shared" ref="N74:N105" si="23">IF(M74="PAPOTO","1.0%",IF(M74="Tangente","2.5%",""))</f>
        <v/>
      </c>
      <c r="O74" s="40"/>
      <c r="P74" s="29" t="str">
        <f t="shared" si="13"/>
        <v/>
      </c>
      <c r="Q74" s="31"/>
      <c r="R74" s="38"/>
      <c r="S74" s="41"/>
      <c r="T74" s="38"/>
      <c r="U74" s="38"/>
      <c r="W74" s="7" t="str">
        <f t="shared" ref="W74:W105" si="24">IF(P74&lt;&gt;0,IF(AJ74&lt;&gt;"",AJ74-273.16,""),Q74)</f>
        <v/>
      </c>
      <c r="X74" s="7" t="str">
        <f>IF(W74="","",(IF(INDEX(Cables!$A$1:$U$200,MATCH(UPPER(E74),Cables!$B$1:$B$200,0),21)="",W74-2,(IF(INDEX(Cables!$A$1:$U$200,MATCH(UPPER(E74),Cables!$B$1:$B$200,0),21)*0.5&lt;P74,"Transit trop important",IF(INDEX(Cables!$A$1:$U$200,MATCH(UPPER(E74),Cables!$B$1:$B$200,0),21)*0.25&gt;P74,W74-2,W74-4))))))</f>
        <v/>
      </c>
      <c r="Y74" s="7" t="str">
        <f>IF(W74="","",(IF(INDEX(Cables!$A$1:$U$200,MATCH(UPPER(E74),Cables!$B$1:$B$200,0),21)="",W74+2,(IF(INDEX(Cables!$A$1:$U$200,MATCH(UPPER(E74),Cables!$B$1:$B$200,0),21)*0.5&lt;P74,"Transit trop important",IF(INDEX(Cables!$A$1:$U$200,MATCH(UPPER(E74),Cables!$B$1:$B$200,0),21)*0.25&gt;P74,W74+2,W74+4))))))</f>
        <v/>
      </c>
      <c r="Z74" s="19" t="e">
        <f>INDEX(Cables!$A$1:$N$200,MATCH(UPPER(E74),Cables!$B$1:$B$200,0),14)</f>
        <v>#N/A</v>
      </c>
      <c r="AA74" s="8" t="e">
        <f t="shared" ref="AA74:AA105" si="25">0.85*AD74</f>
        <v>#VALUE!</v>
      </c>
      <c r="AB74" s="8" t="str">
        <f t="shared" ref="AB74:AB105" si="26">IF(UPPER(R74)="CLAIR",400,IF(UPPER(R74)="COUVERT",200,""))</f>
        <v/>
      </c>
      <c r="AC74" s="154">
        <f t="shared" si="10"/>
        <v>2</v>
      </c>
      <c r="AD74" s="8" t="str">
        <f t="shared" ref="AD74:AD105" si="27">IF(UPPER(U74)="NOIR",0.88,IF(UPPER(U74)="MAT",0.79,IF(UPPER(U74)="BRILLANT",0.55,"")))</f>
        <v/>
      </c>
      <c r="AE74" s="8">
        <v>5.6699999999999998E-8</v>
      </c>
      <c r="AF74" s="20" t="str">
        <f>IF(ISNUMBER(INDEX(Cables!$A$1:$N$200,MATCH(UPPER(E74),Cables!$B$1:$B$200,0),5)/1000)=FALSE,"",INDEX(Cables!$A$1:$N$200,MATCH(UPPER(E74),Cables!$B$1:$B$200,0),5)/1000)</f>
        <v/>
      </c>
      <c r="AG74" s="20" t="e">
        <f>INDEX(Cables!$A$1:$N$200,MATCH(UPPER(E74),Cables!$B$1:$B$200,0),7)/1000</f>
        <v>#N/A</v>
      </c>
      <c r="AI74" s="8">
        <f t="shared" ref="AI74:AI105" si="28">Q74+273.16</f>
        <v>273.16000000000003</v>
      </c>
      <c r="AJ74" s="8"/>
      <c r="AK74" s="21" t="e">
        <f t="shared" ref="AK74:AK105" si="29">P74^2*AF74*(1+Z74*(AJ74-293.15))+AA74*AB74*AG74</f>
        <v>#VALUE!</v>
      </c>
      <c r="AL74" s="20" t="e">
        <f t="shared" ref="AL74:AL105" si="30">8.55*(AJ74-AI74)*(AC74*AG74)^0.448+AD74*AE74*PI()*AG74*(AJ74^4-AI74^4)</f>
        <v>#N/A</v>
      </c>
      <c r="AM74" s="21" t="e">
        <f t="shared" ref="AM74:AM105" si="31">AK74-AL74</f>
        <v>#VALUE!</v>
      </c>
      <c r="AW74" s="41"/>
      <c r="AX74" s="157">
        <f>INDEX(Cables!A$3:U$91,MATCH('Element relatif aux mesures (I)'!E74,Cables!B$3:B$91,0),21)</f>
        <v>0</v>
      </c>
      <c r="AY74" s="158">
        <f t="shared" si="11"/>
        <v>0</v>
      </c>
      <c r="AZ74" s="158" t="str">
        <f t="shared" si="12"/>
        <v/>
      </c>
    </row>
    <row r="75" spans="1:52" x14ac:dyDescent="0.2">
      <c r="A75" s="31"/>
      <c r="B75" s="32"/>
      <c r="C75" s="33"/>
      <c r="D75" s="34"/>
      <c r="E75" s="45"/>
      <c r="F75" s="35"/>
      <c r="G75" s="36"/>
      <c r="H75" s="37"/>
      <c r="I75" s="46"/>
      <c r="J75" s="31"/>
      <c r="K75" s="31"/>
      <c r="L75" s="31"/>
      <c r="M75" s="38"/>
      <c r="N75" s="39" t="str">
        <f t="shared" si="23"/>
        <v/>
      </c>
      <c r="O75" s="40"/>
      <c r="P75" s="29" t="str">
        <f t="shared" ref="P75:P138" si="32">IF(E75&lt;&gt;"",O75/F75,"")</f>
        <v/>
      </c>
      <c r="Q75" s="31"/>
      <c r="R75" s="38"/>
      <c r="S75" s="41"/>
      <c r="T75" s="38"/>
      <c r="U75" s="38"/>
      <c r="W75" s="7" t="str">
        <f t="shared" si="24"/>
        <v/>
      </c>
      <c r="X75" s="7" t="str">
        <f>IF(W75="","",(IF(INDEX(Cables!$A$1:$U$200,MATCH(UPPER(E75),Cables!$B$1:$B$200,0),21)="",W75-2,(IF(INDEX(Cables!$A$1:$U$200,MATCH(UPPER(E75),Cables!$B$1:$B$200,0),21)*0.5&lt;P75,"Transit trop important",IF(INDEX(Cables!$A$1:$U$200,MATCH(UPPER(E75),Cables!$B$1:$B$200,0),21)*0.25&gt;P75,W75-2,W75-4))))))</f>
        <v/>
      </c>
      <c r="Y75" s="7" t="str">
        <f>IF(W75="","",(IF(INDEX(Cables!$A$1:$U$200,MATCH(UPPER(E75),Cables!$B$1:$B$200,0),21)="",W75+2,(IF(INDEX(Cables!$A$1:$U$200,MATCH(UPPER(E75),Cables!$B$1:$B$200,0),21)*0.5&lt;P75,"Transit trop important",IF(INDEX(Cables!$A$1:$U$200,MATCH(UPPER(E75),Cables!$B$1:$B$200,0),21)*0.25&gt;P75,W75+2,W75+4))))))</f>
        <v/>
      </c>
      <c r="Z75" s="19" t="e">
        <f>INDEX(Cables!$A$1:$N$200,MATCH(UPPER(E75),Cables!$B$1:$B$200,0),14)</f>
        <v>#N/A</v>
      </c>
      <c r="AA75" s="8" t="e">
        <f t="shared" si="25"/>
        <v>#VALUE!</v>
      </c>
      <c r="AB75" s="8" t="str">
        <f t="shared" si="26"/>
        <v/>
      </c>
      <c r="AC75" s="154">
        <f t="shared" ref="AC75:AC138" si="33">IF(S75&lt;=2,2,S75)</f>
        <v>2</v>
      </c>
      <c r="AD75" s="8" t="str">
        <f t="shared" si="27"/>
        <v/>
      </c>
      <c r="AE75" s="8">
        <v>5.6699999999999998E-8</v>
      </c>
      <c r="AF75" s="20" t="str">
        <f>IF(ISNUMBER(INDEX(Cables!$A$1:$N$200,MATCH(UPPER(E75),Cables!$B$1:$B$200,0),5)/1000)=FALSE,"",INDEX(Cables!$A$1:$N$200,MATCH(UPPER(E75),Cables!$B$1:$B$200,0),5)/1000)</f>
        <v/>
      </c>
      <c r="AG75" s="20" t="e">
        <f>INDEX(Cables!$A$1:$N$200,MATCH(UPPER(E75),Cables!$B$1:$B$200,0),7)/1000</f>
        <v>#N/A</v>
      </c>
      <c r="AI75" s="8">
        <f t="shared" si="28"/>
        <v>273.16000000000003</v>
      </c>
      <c r="AJ75" s="8"/>
      <c r="AK75" s="21" t="e">
        <f t="shared" si="29"/>
        <v>#VALUE!</v>
      </c>
      <c r="AL75" s="20" t="e">
        <f t="shared" si="30"/>
        <v>#N/A</v>
      </c>
      <c r="AM75" s="21" t="e">
        <f t="shared" si="31"/>
        <v>#VALUE!</v>
      </c>
      <c r="AW75" s="41"/>
      <c r="AX75" s="157">
        <f>INDEX(Cables!A$3:U$91,MATCH('Element relatif aux mesures (I)'!E75,Cables!B$3:B$91,0),21)</f>
        <v>0</v>
      </c>
      <c r="AY75" s="158">
        <f t="shared" ref="AY75:AY138" si="34">5/100*AX75</f>
        <v>0</v>
      </c>
      <c r="AZ75" s="158" t="str">
        <f t="shared" ref="AZ75:AZ138" si="35">IF(O75&lt;=AY75,IF(O75&lt;&gt;"",0,""))</f>
        <v/>
      </c>
    </row>
    <row r="76" spans="1:52" x14ac:dyDescent="0.2">
      <c r="A76" s="31"/>
      <c r="B76" s="32"/>
      <c r="C76" s="33"/>
      <c r="D76" s="34"/>
      <c r="E76" s="45"/>
      <c r="F76" s="35"/>
      <c r="G76" s="36"/>
      <c r="H76" s="37"/>
      <c r="I76" s="46"/>
      <c r="J76" s="31"/>
      <c r="K76" s="31"/>
      <c r="L76" s="31"/>
      <c r="M76" s="38"/>
      <c r="N76" s="39" t="str">
        <f t="shared" si="23"/>
        <v/>
      </c>
      <c r="O76" s="40"/>
      <c r="P76" s="29" t="str">
        <f t="shared" si="32"/>
        <v/>
      </c>
      <c r="Q76" s="31"/>
      <c r="R76" s="38"/>
      <c r="S76" s="41"/>
      <c r="T76" s="38"/>
      <c r="U76" s="38"/>
      <c r="W76" s="7" t="str">
        <f t="shared" si="24"/>
        <v/>
      </c>
      <c r="X76" s="7" t="str">
        <f>IF(W76="","",(IF(INDEX(Cables!$A$1:$U$200,MATCH(UPPER(E76),Cables!$B$1:$B$200,0),21)="",W76-2,(IF(INDEX(Cables!$A$1:$U$200,MATCH(UPPER(E76),Cables!$B$1:$B$200,0),21)*0.5&lt;P76,"Transit trop important",IF(INDEX(Cables!$A$1:$U$200,MATCH(UPPER(E76),Cables!$B$1:$B$200,0),21)*0.25&gt;P76,W76-2,W76-4))))))</f>
        <v/>
      </c>
      <c r="Y76" s="7" t="str">
        <f>IF(W76="","",(IF(INDEX(Cables!$A$1:$U$200,MATCH(UPPER(E76),Cables!$B$1:$B$200,0),21)="",W76+2,(IF(INDEX(Cables!$A$1:$U$200,MATCH(UPPER(E76),Cables!$B$1:$B$200,0),21)*0.5&lt;P76,"Transit trop important",IF(INDEX(Cables!$A$1:$U$200,MATCH(UPPER(E76),Cables!$B$1:$B$200,0),21)*0.25&gt;P76,W76+2,W76+4))))))</f>
        <v/>
      </c>
      <c r="Z76" s="19" t="e">
        <f>INDEX(Cables!$A$1:$N$200,MATCH(UPPER(E76),Cables!$B$1:$B$200,0),14)</f>
        <v>#N/A</v>
      </c>
      <c r="AA76" s="8" t="e">
        <f t="shared" si="25"/>
        <v>#VALUE!</v>
      </c>
      <c r="AB76" s="8" t="str">
        <f t="shared" si="26"/>
        <v/>
      </c>
      <c r="AC76" s="154">
        <f t="shared" si="33"/>
        <v>2</v>
      </c>
      <c r="AD76" s="8" t="str">
        <f t="shared" si="27"/>
        <v/>
      </c>
      <c r="AE76" s="8">
        <v>5.6699999999999998E-8</v>
      </c>
      <c r="AF76" s="20" t="str">
        <f>IF(ISNUMBER(INDEX(Cables!$A$1:$N$200,MATCH(UPPER(E76),Cables!$B$1:$B$200,0),5)/1000)=FALSE,"",INDEX(Cables!$A$1:$N$200,MATCH(UPPER(E76),Cables!$B$1:$B$200,0),5)/1000)</f>
        <v/>
      </c>
      <c r="AG76" s="20" t="e">
        <f>INDEX(Cables!$A$1:$N$200,MATCH(UPPER(E76),Cables!$B$1:$B$200,0),7)/1000</f>
        <v>#N/A</v>
      </c>
      <c r="AI76" s="8">
        <f t="shared" si="28"/>
        <v>273.16000000000003</v>
      </c>
      <c r="AJ76" s="8"/>
      <c r="AK76" s="21" t="e">
        <f t="shared" si="29"/>
        <v>#VALUE!</v>
      </c>
      <c r="AL76" s="20" t="e">
        <f t="shared" si="30"/>
        <v>#N/A</v>
      </c>
      <c r="AM76" s="21" t="e">
        <f t="shared" si="31"/>
        <v>#VALUE!</v>
      </c>
      <c r="AW76" s="41"/>
      <c r="AX76" s="157">
        <f>INDEX(Cables!A$3:U$91,MATCH('Element relatif aux mesures (I)'!E76,Cables!B$3:B$91,0),21)</f>
        <v>0</v>
      </c>
      <c r="AY76" s="158">
        <f t="shared" si="34"/>
        <v>0</v>
      </c>
      <c r="AZ76" s="158" t="str">
        <f t="shared" si="35"/>
        <v/>
      </c>
    </row>
    <row r="77" spans="1:52" x14ac:dyDescent="0.2">
      <c r="A77" s="31"/>
      <c r="B77" s="32"/>
      <c r="C77" s="33"/>
      <c r="D77" s="34"/>
      <c r="E77" s="45"/>
      <c r="F77" s="35"/>
      <c r="G77" s="36"/>
      <c r="H77" s="37"/>
      <c r="I77" s="46"/>
      <c r="J77" s="31"/>
      <c r="K77" s="31"/>
      <c r="L77" s="31"/>
      <c r="M77" s="38"/>
      <c r="N77" s="39" t="str">
        <f t="shared" si="23"/>
        <v/>
      </c>
      <c r="O77" s="40"/>
      <c r="P77" s="29" t="str">
        <f t="shared" si="32"/>
        <v/>
      </c>
      <c r="Q77" s="31"/>
      <c r="R77" s="38"/>
      <c r="S77" s="41"/>
      <c r="T77" s="38"/>
      <c r="U77" s="38"/>
      <c r="W77" s="7" t="str">
        <f t="shared" si="24"/>
        <v/>
      </c>
      <c r="X77" s="7" t="str">
        <f>IF(W77="","",(IF(INDEX(Cables!$A$1:$U$200,MATCH(UPPER(E77),Cables!$B$1:$B$200,0),21)="",W77-2,(IF(INDEX(Cables!$A$1:$U$200,MATCH(UPPER(E77),Cables!$B$1:$B$200,0),21)*0.5&lt;P77,"Transit trop important",IF(INDEX(Cables!$A$1:$U$200,MATCH(UPPER(E77),Cables!$B$1:$B$200,0),21)*0.25&gt;P77,W77-2,W77-4))))))</f>
        <v/>
      </c>
      <c r="Y77" s="7" t="str">
        <f>IF(W77="","",(IF(INDEX(Cables!$A$1:$U$200,MATCH(UPPER(E77),Cables!$B$1:$B$200,0),21)="",W77+2,(IF(INDEX(Cables!$A$1:$U$200,MATCH(UPPER(E77),Cables!$B$1:$B$200,0),21)*0.5&lt;P77,"Transit trop important",IF(INDEX(Cables!$A$1:$U$200,MATCH(UPPER(E77),Cables!$B$1:$B$200,0),21)*0.25&gt;P77,W77+2,W77+4))))))</f>
        <v/>
      </c>
      <c r="Z77" s="19" t="e">
        <f>INDEX(Cables!$A$1:$N$200,MATCH(UPPER(E77),Cables!$B$1:$B$200,0),14)</f>
        <v>#N/A</v>
      </c>
      <c r="AA77" s="8" t="e">
        <f t="shared" si="25"/>
        <v>#VALUE!</v>
      </c>
      <c r="AB77" s="8" t="str">
        <f t="shared" si="26"/>
        <v/>
      </c>
      <c r="AC77" s="154">
        <f t="shared" si="33"/>
        <v>2</v>
      </c>
      <c r="AD77" s="8" t="str">
        <f t="shared" si="27"/>
        <v/>
      </c>
      <c r="AE77" s="8">
        <v>5.6699999999999998E-8</v>
      </c>
      <c r="AF77" s="20" t="str">
        <f>IF(ISNUMBER(INDEX(Cables!$A$1:$N$200,MATCH(UPPER(E77),Cables!$B$1:$B$200,0),5)/1000)=FALSE,"",INDEX(Cables!$A$1:$N$200,MATCH(UPPER(E77),Cables!$B$1:$B$200,0),5)/1000)</f>
        <v/>
      </c>
      <c r="AG77" s="20" t="e">
        <f>INDEX(Cables!$A$1:$N$200,MATCH(UPPER(E77),Cables!$B$1:$B$200,0),7)/1000</f>
        <v>#N/A</v>
      </c>
      <c r="AI77" s="8">
        <f t="shared" si="28"/>
        <v>273.16000000000003</v>
      </c>
      <c r="AJ77" s="8"/>
      <c r="AK77" s="21" t="e">
        <f t="shared" si="29"/>
        <v>#VALUE!</v>
      </c>
      <c r="AL77" s="20" t="e">
        <f t="shared" si="30"/>
        <v>#N/A</v>
      </c>
      <c r="AM77" s="21" t="e">
        <f t="shared" si="31"/>
        <v>#VALUE!</v>
      </c>
      <c r="AW77" s="41"/>
      <c r="AX77" s="157">
        <f>INDEX(Cables!A$3:U$91,MATCH('Element relatif aux mesures (I)'!E77,Cables!B$3:B$91,0),21)</f>
        <v>0</v>
      </c>
      <c r="AY77" s="158">
        <f t="shared" si="34"/>
        <v>0</v>
      </c>
      <c r="AZ77" s="158" t="str">
        <f t="shared" si="35"/>
        <v/>
      </c>
    </row>
    <row r="78" spans="1:52" x14ac:dyDescent="0.2">
      <c r="A78" s="31"/>
      <c r="B78" s="32"/>
      <c r="C78" s="33"/>
      <c r="D78" s="34"/>
      <c r="E78" s="45"/>
      <c r="F78" s="35"/>
      <c r="G78" s="36"/>
      <c r="H78" s="37"/>
      <c r="I78" s="46"/>
      <c r="J78" s="31"/>
      <c r="K78" s="31"/>
      <c r="L78" s="31"/>
      <c r="M78" s="38"/>
      <c r="N78" s="39" t="str">
        <f t="shared" si="23"/>
        <v/>
      </c>
      <c r="O78" s="40"/>
      <c r="P78" s="29" t="str">
        <f t="shared" si="32"/>
        <v/>
      </c>
      <c r="Q78" s="31"/>
      <c r="R78" s="38"/>
      <c r="S78" s="41"/>
      <c r="T78" s="38"/>
      <c r="U78" s="38"/>
      <c r="W78" s="7" t="str">
        <f t="shared" si="24"/>
        <v/>
      </c>
      <c r="X78" s="7" t="str">
        <f>IF(W78="","",(IF(INDEX(Cables!$A$1:$U$200,MATCH(UPPER(E78),Cables!$B$1:$B$200,0),21)="",W78-2,(IF(INDEX(Cables!$A$1:$U$200,MATCH(UPPER(E78),Cables!$B$1:$B$200,0),21)*0.5&lt;P78,"Transit trop important",IF(INDEX(Cables!$A$1:$U$200,MATCH(UPPER(E78),Cables!$B$1:$B$200,0),21)*0.25&gt;P78,W78-2,W78-4))))))</f>
        <v/>
      </c>
      <c r="Y78" s="7" t="str">
        <f>IF(W78="","",(IF(INDEX(Cables!$A$1:$U$200,MATCH(UPPER(E78),Cables!$B$1:$B$200,0),21)="",W78+2,(IF(INDEX(Cables!$A$1:$U$200,MATCH(UPPER(E78),Cables!$B$1:$B$200,0),21)*0.5&lt;P78,"Transit trop important",IF(INDEX(Cables!$A$1:$U$200,MATCH(UPPER(E78),Cables!$B$1:$B$200,0),21)*0.25&gt;P78,W78+2,W78+4))))))</f>
        <v/>
      </c>
      <c r="Z78" s="19" t="e">
        <f>INDEX(Cables!$A$1:$N$200,MATCH(UPPER(E78),Cables!$B$1:$B$200,0),14)</f>
        <v>#N/A</v>
      </c>
      <c r="AA78" s="8" t="e">
        <f t="shared" si="25"/>
        <v>#VALUE!</v>
      </c>
      <c r="AB78" s="8" t="str">
        <f t="shared" si="26"/>
        <v/>
      </c>
      <c r="AC78" s="154">
        <f t="shared" si="33"/>
        <v>2</v>
      </c>
      <c r="AD78" s="8" t="str">
        <f t="shared" si="27"/>
        <v/>
      </c>
      <c r="AE78" s="8">
        <v>5.6699999999999998E-8</v>
      </c>
      <c r="AF78" s="20" t="str">
        <f>IF(ISNUMBER(INDEX(Cables!$A$1:$N$200,MATCH(UPPER(E78),Cables!$B$1:$B$200,0),5)/1000)=FALSE,"",INDEX(Cables!$A$1:$N$200,MATCH(UPPER(E78),Cables!$B$1:$B$200,0),5)/1000)</f>
        <v/>
      </c>
      <c r="AG78" s="20" t="e">
        <f>INDEX(Cables!$A$1:$N$200,MATCH(UPPER(E78),Cables!$B$1:$B$200,0),7)/1000</f>
        <v>#N/A</v>
      </c>
      <c r="AI78" s="8">
        <f t="shared" si="28"/>
        <v>273.16000000000003</v>
      </c>
      <c r="AJ78" s="8"/>
      <c r="AK78" s="21" t="e">
        <f t="shared" si="29"/>
        <v>#VALUE!</v>
      </c>
      <c r="AL78" s="20" t="e">
        <f t="shared" si="30"/>
        <v>#N/A</v>
      </c>
      <c r="AM78" s="21" t="e">
        <f t="shared" si="31"/>
        <v>#VALUE!</v>
      </c>
      <c r="AW78" s="41"/>
      <c r="AX78" s="157">
        <f>INDEX(Cables!A$3:U$91,MATCH('Element relatif aux mesures (I)'!E78,Cables!B$3:B$91,0),21)</f>
        <v>0</v>
      </c>
      <c r="AY78" s="158">
        <f t="shared" si="34"/>
        <v>0</v>
      </c>
      <c r="AZ78" s="158" t="str">
        <f t="shared" si="35"/>
        <v/>
      </c>
    </row>
    <row r="79" spans="1:52" x14ac:dyDescent="0.2">
      <c r="A79" s="31"/>
      <c r="B79" s="32"/>
      <c r="C79" s="33"/>
      <c r="D79" s="34"/>
      <c r="E79" s="45"/>
      <c r="F79" s="35"/>
      <c r="G79" s="36"/>
      <c r="H79" s="37"/>
      <c r="I79" s="46"/>
      <c r="J79" s="31"/>
      <c r="K79" s="31"/>
      <c r="L79" s="31"/>
      <c r="M79" s="38"/>
      <c r="N79" s="39" t="str">
        <f t="shared" si="23"/>
        <v/>
      </c>
      <c r="O79" s="40"/>
      <c r="P79" s="29" t="str">
        <f t="shared" si="32"/>
        <v/>
      </c>
      <c r="Q79" s="31"/>
      <c r="R79" s="38"/>
      <c r="S79" s="41"/>
      <c r="T79" s="38"/>
      <c r="U79" s="38"/>
      <c r="W79" s="7" t="str">
        <f t="shared" si="24"/>
        <v/>
      </c>
      <c r="X79" s="7" t="str">
        <f>IF(W79="","",(IF(INDEX(Cables!$A$1:$U$200,MATCH(UPPER(E79),Cables!$B$1:$B$200,0),21)="",W79-2,(IF(INDEX(Cables!$A$1:$U$200,MATCH(UPPER(E79),Cables!$B$1:$B$200,0),21)*0.5&lt;P79,"Transit trop important",IF(INDEX(Cables!$A$1:$U$200,MATCH(UPPER(E79),Cables!$B$1:$B$200,0),21)*0.25&gt;P79,W79-2,W79-4))))))</f>
        <v/>
      </c>
      <c r="Y79" s="7" t="str">
        <f>IF(W79="","",(IF(INDEX(Cables!$A$1:$U$200,MATCH(UPPER(E79),Cables!$B$1:$B$200,0),21)="",W79+2,(IF(INDEX(Cables!$A$1:$U$200,MATCH(UPPER(E79),Cables!$B$1:$B$200,0),21)*0.5&lt;P79,"Transit trop important",IF(INDEX(Cables!$A$1:$U$200,MATCH(UPPER(E79),Cables!$B$1:$B$200,0),21)*0.25&gt;P79,W79+2,W79+4))))))</f>
        <v/>
      </c>
      <c r="Z79" s="19" t="e">
        <f>INDEX(Cables!$A$1:$N$200,MATCH(UPPER(E79),Cables!$B$1:$B$200,0),14)</f>
        <v>#N/A</v>
      </c>
      <c r="AA79" s="8" t="e">
        <f t="shared" si="25"/>
        <v>#VALUE!</v>
      </c>
      <c r="AB79" s="8" t="str">
        <f t="shared" si="26"/>
        <v/>
      </c>
      <c r="AC79" s="154">
        <f t="shared" si="33"/>
        <v>2</v>
      </c>
      <c r="AD79" s="8" t="str">
        <f t="shared" si="27"/>
        <v/>
      </c>
      <c r="AE79" s="8">
        <v>5.6699999999999998E-8</v>
      </c>
      <c r="AF79" s="20" t="str">
        <f>IF(ISNUMBER(INDEX(Cables!$A$1:$N$200,MATCH(UPPER(E79),Cables!$B$1:$B$200,0),5)/1000)=FALSE,"",INDEX(Cables!$A$1:$N$200,MATCH(UPPER(E79),Cables!$B$1:$B$200,0),5)/1000)</f>
        <v/>
      </c>
      <c r="AG79" s="20" t="e">
        <f>INDEX(Cables!$A$1:$N$200,MATCH(UPPER(E79),Cables!$B$1:$B$200,0),7)/1000</f>
        <v>#N/A</v>
      </c>
      <c r="AI79" s="8">
        <f t="shared" si="28"/>
        <v>273.16000000000003</v>
      </c>
      <c r="AJ79" s="8"/>
      <c r="AK79" s="21" t="e">
        <f t="shared" si="29"/>
        <v>#VALUE!</v>
      </c>
      <c r="AL79" s="20" t="e">
        <f t="shared" si="30"/>
        <v>#N/A</v>
      </c>
      <c r="AM79" s="21" t="e">
        <f t="shared" si="31"/>
        <v>#VALUE!</v>
      </c>
      <c r="AW79" s="41"/>
      <c r="AX79" s="157">
        <f>INDEX(Cables!A$3:U$91,MATCH('Element relatif aux mesures (I)'!E79,Cables!B$3:B$91,0),21)</f>
        <v>0</v>
      </c>
      <c r="AY79" s="158">
        <f t="shared" si="34"/>
        <v>0</v>
      </c>
      <c r="AZ79" s="158" t="str">
        <f t="shared" si="35"/>
        <v/>
      </c>
    </row>
    <row r="80" spans="1:52" x14ac:dyDescent="0.2">
      <c r="A80" s="31"/>
      <c r="B80" s="32"/>
      <c r="C80" s="33"/>
      <c r="D80" s="34"/>
      <c r="E80" s="45"/>
      <c r="F80" s="35"/>
      <c r="G80" s="36"/>
      <c r="H80" s="37"/>
      <c r="I80" s="46"/>
      <c r="J80" s="31"/>
      <c r="K80" s="31"/>
      <c r="L80" s="31"/>
      <c r="M80" s="38"/>
      <c r="N80" s="39" t="str">
        <f t="shared" si="23"/>
        <v/>
      </c>
      <c r="O80" s="40"/>
      <c r="P80" s="29" t="str">
        <f t="shared" si="32"/>
        <v/>
      </c>
      <c r="Q80" s="31"/>
      <c r="R80" s="38"/>
      <c r="S80" s="41"/>
      <c r="T80" s="38"/>
      <c r="U80" s="38"/>
      <c r="W80" s="7" t="str">
        <f t="shared" si="24"/>
        <v/>
      </c>
      <c r="X80" s="7" t="str">
        <f>IF(W80="","",(IF(INDEX(Cables!$A$1:$U$200,MATCH(UPPER(E80),Cables!$B$1:$B$200,0),21)="",W80-2,(IF(INDEX(Cables!$A$1:$U$200,MATCH(UPPER(E80),Cables!$B$1:$B$200,0),21)*0.5&lt;P80,"Transit trop important",IF(INDEX(Cables!$A$1:$U$200,MATCH(UPPER(E80),Cables!$B$1:$B$200,0),21)*0.25&gt;P80,W80-2,W80-4))))))</f>
        <v/>
      </c>
      <c r="Y80" s="7" t="str">
        <f>IF(W80="","",(IF(INDEX(Cables!$A$1:$U$200,MATCH(UPPER(E80),Cables!$B$1:$B$200,0),21)="",W80+2,(IF(INDEX(Cables!$A$1:$U$200,MATCH(UPPER(E80),Cables!$B$1:$B$200,0),21)*0.5&lt;P80,"Transit trop important",IF(INDEX(Cables!$A$1:$U$200,MATCH(UPPER(E80),Cables!$B$1:$B$200,0),21)*0.25&gt;P80,W80+2,W80+4))))))</f>
        <v/>
      </c>
      <c r="Z80" s="19" t="e">
        <f>INDEX(Cables!$A$1:$N$200,MATCH(UPPER(E80),Cables!$B$1:$B$200,0),14)</f>
        <v>#N/A</v>
      </c>
      <c r="AA80" s="8" t="e">
        <f t="shared" si="25"/>
        <v>#VALUE!</v>
      </c>
      <c r="AB80" s="8" t="str">
        <f t="shared" si="26"/>
        <v/>
      </c>
      <c r="AC80" s="154">
        <f t="shared" si="33"/>
        <v>2</v>
      </c>
      <c r="AD80" s="8" t="str">
        <f t="shared" si="27"/>
        <v/>
      </c>
      <c r="AE80" s="8">
        <v>5.6699999999999998E-8</v>
      </c>
      <c r="AF80" s="20" t="str">
        <f>IF(ISNUMBER(INDEX(Cables!$A$1:$N$200,MATCH(UPPER(E80),Cables!$B$1:$B$200,0),5)/1000)=FALSE,"",INDEX(Cables!$A$1:$N$200,MATCH(UPPER(E80),Cables!$B$1:$B$200,0),5)/1000)</f>
        <v/>
      </c>
      <c r="AG80" s="20" t="e">
        <f>INDEX(Cables!$A$1:$N$200,MATCH(UPPER(E80),Cables!$B$1:$B$200,0),7)/1000</f>
        <v>#N/A</v>
      </c>
      <c r="AI80" s="8">
        <f t="shared" si="28"/>
        <v>273.16000000000003</v>
      </c>
      <c r="AJ80" s="8"/>
      <c r="AK80" s="21" t="e">
        <f t="shared" si="29"/>
        <v>#VALUE!</v>
      </c>
      <c r="AL80" s="20" t="e">
        <f t="shared" si="30"/>
        <v>#N/A</v>
      </c>
      <c r="AM80" s="21" t="e">
        <f t="shared" si="31"/>
        <v>#VALUE!</v>
      </c>
      <c r="AW80" s="41"/>
      <c r="AX80" s="157">
        <f>INDEX(Cables!A$3:U$91,MATCH('Element relatif aux mesures (I)'!E80,Cables!B$3:B$91,0),21)</f>
        <v>0</v>
      </c>
      <c r="AY80" s="158">
        <f t="shared" si="34"/>
        <v>0</v>
      </c>
      <c r="AZ80" s="158" t="str">
        <f t="shared" si="35"/>
        <v/>
      </c>
    </row>
    <row r="81" spans="1:52" x14ac:dyDescent="0.2">
      <c r="A81" s="31"/>
      <c r="B81" s="32"/>
      <c r="C81" s="33"/>
      <c r="D81" s="34"/>
      <c r="E81" s="45"/>
      <c r="F81" s="35"/>
      <c r="G81" s="36"/>
      <c r="H81" s="37"/>
      <c r="I81" s="46"/>
      <c r="J81" s="31"/>
      <c r="K81" s="31"/>
      <c r="L81" s="31"/>
      <c r="M81" s="38"/>
      <c r="N81" s="39" t="str">
        <f t="shared" si="23"/>
        <v/>
      </c>
      <c r="O81" s="40"/>
      <c r="P81" s="29" t="str">
        <f t="shared" si="32"/>
        <v/>
      </c>
      <c r="Q81" s="31"/>
      <c r="R81" s="38"/>
      <c r="S81" s="41"/>
      <c r="T81" s="38"/>
      <c r="U81" s="38"/>
      <c r="W81" s="7" t="str">
        <f t="shared" si="24"/>
        <v/>
      </c>
      <c r="X81" s="7" t="str">
        <f>IF(W81="","",(IF(INDEX(Cables!$A$1:$U$200,MATCH(UPPER(E81),Cables!$B$1:$B$200,0),21)="",W81-2,(IF(INDEX(Cables!$A$1:$U$200,MATCH(UPPER(E81),Cables!$B$1:$B$200,0),21)*0.5&lt;P81,"Transit trop important",IF(INDEX(Cables!$A$1:$U$200,MATCH(UPPER(E81),Cables!$B$1:$B$200,0),21)*0.25&gt;P81,W81-2,W81-4))))))</f>
        <v/>
      </c>
      <c r="Y81" s="7" t="str">
        <f>IF(W81="","",(IF(INDEX(Cables!$A$1:$U$200,MATCH(UPPER(E81),Cables!$B$1:$B$200,0),21)="",W81+2,(IF(INDEX(Cables!$A$1:$U$200,MATCH(UPPER(E81),Cables!$B$1:$B$200,0),21)*0.5&lt;P81,"Transit trop important",IF(INDEX(Cables!$A$1:$U$200,MATCH(UPPER(E81),Cables!$B$1:$B$200,0),21)*0.25&gt;P81,W81+2,W81+4))))))</f>
        <v/>
      </c>
      <c r="Z81" s="19" t="e">
        <f>INDEX(Cables!$A$1:$N$200,MATCH(UPPER(E81),Cables!$B$1:$B$200,0),14)</f>
        <v>#N/A</v>
      </c>
      <c r="AA81" s="8" t="e">
        <f t="shared" si="25"/>
        <v>#VALUE!</v>
      </c>
      <c r="AB81" s="8" t="str">
        <f t="shared" si="26"/>
        <v/>
      </c>
      <c r="AC81" s="154">
        <f t="shared" si="33"/>
        <v>2</v>
      </c>
      <c r="AD81" s="8" t="str">
        <f t="shared" si="27"/>
        <v/>
      </c>
      <c r="AE81" s="8">
        <v>5.6699999999999998E-8</v>
      </c>
      <c r="AF81" s="20" t="str">
        <f>IF(ISNUMBER(INDEX(Cables!$A$1:$N$200,MATCH(UPPER(E81),Cables!$B$1:$B$200,0),5)/1000)=FALSE,"",INDEX(Cables!$A$1:$N$200,MATCH(UPPER(E81),Cables!$B$1:$B$200,0),5)/1000)</f>
        <v/>
      </c>
      <c r="AG81" s="20" t="e">
        <f>INDEX(Cables!$A$1:$N$200,MATCH(UPPER(E81),Cables!$B$1:$B$200,0),7)/1000</f>
        <v>#N/A</v>
      </c>
      <c r="AI81" s="8">
        <f t="shared" si="28"/>
        <v>273.16000000000003</v>
      </c>
      <c r="AJ81" s="8"/>
      <c r="AK81" s="21" t="e">
        <f t="shared" si="29"/>
        <v>#VALUE!</v>
      </c>
      <c r="AL81" s="20" t="e">
        <f t="shared" si="30"/>
        <v>#N/A</v>
      </c>
      <c r="AM81" s="21" t="e">
        <f t="shared" si="31"/>
        <v>#VALUE!</v>
      </c>
      <c r="AW81" s="41"/>
      <c r="AX81" s="157">
        <f>INDEX(Cables!A$3:U$91,MATCH('Element relatif aux mesures (I)'!E81,Cables!B$3:B$91,0),21)</f>
        <v>0</v>
      </c>
      <c r="AY81" s="158">
        <f t="shared" si="34"/>
        <v>0</v>
      </c>
      <c r="AZ81" s="158" t="str">
        <f t="shared" si="35"/>
        <v/>
      </c>
    </row>
    <row r="82" spans="1:52" x14ac:dyDescent="0.2">
      <c r="A82" s="31"/>
      <c r="B82" s="32"/>
      <c r="C82" s="33"/>
      <c r="D82" s="34"/>
      <c r="E82" s="45"/>
      <c r="F82" s="35"/>
      <c r="G82" s="36"/>
      <c r="H82" s="37"/>
      <c r="I82" s="46"/>
      <c r="J82" s="31"/>
      <c r="K82" s="31"/>
      <c r="L82" s="31"/>
      <c r="M82" s="38"/>
      <c r="N82" s="39" t="str">
        <f t="shared" si="23"/>
        <v/>
      </c>
      <c r="O82" s="40"/>
      <c r="P82" s="29" t="str">
        <f t="shared" si="32"/>
        <v/>
      </c>
      <c r="Q82" s="31"/>
      <c r="R82" s="38"/>
      <c r="S82" s="41"/>
      <c r="T82" s="38"/>
      <c r="U82" s="38"/>
      <c r="W82" s="7" t="str">
        <f t="shared" si="24"/>
        <v/>
      </c>
      <c r="X82" s="7" t="str">
        <f>IF(W82="","",(IF(INDEX(Cables!$A$1:$U$200,MATCH(UPPER(E82),Cables!$B$1:$B$200,0),21)="",W82-2,(IF(INDEX(Cables!$A$1:$U$200,MATCH(UPPER(E82),Cables!$B$1:$B$200,0),21)*0.5&lt;P82,"Transit trop important",IF(INDEX(Cables!$A$1:$U$200,MATCH(UPPER(E82),Cables!$B$1:$B$200,0),21)*0.25&gt;P82,W82-2,W82-4))))))</f>
        <v/>
      </c>
      <c r="Y82" s="7" t="str">
        <f>IF(W82="","",(IF(INDEX(Cables!$A$1:$U$200,MATCH(UPPER(E82),Cables!$B$1:$B$200,0),21)="",W82+2,(IF(INDEX(Cables!$A$1:$U$200,MATCH(UPPER(E82),Cables!$B$1:$B$200,0),21)*0.5&lt;P82,"Transit trop important",IF(INDEX(Cables!$A$1:$U$200,MATCH(UPPER(E82),Cables!$B$1:$B$200,0),21)*0.25&gt;P82,W82+2,W82+4))))))</f>
        <v/>
      </c>
      <c r="Z82" s="19" t="e">
        <f>INDEX(Cables!$A$1:$N$200,MATCH(UPPER(E82),Cables!$B$1:$B$200,0),14)</f>
        <v>#N/A</v>
      </c>
      <c r="AA82" s="8" t="e">
        <f t="shared" si="25"/>
        <v>#VALUE!</v>
      </c>
      <c r="AB82" s="8" t="str">
        <f t="shared" si="26"/>
        <v/>
      </c>
      <c r="AC82" s="154">
        <f t="shared" si="33"/>
        <v>2</v>
      </c>
      <c r="AD82" s="8" t="str">
        <f t="shared" si="27"/>
        <v/>
      </c>
      <c r="AE82" s="8">
        <v>5.6699999999999998E-8</v>
      </c>
      <c r="AF82" s="20" t="str">
        <f>IF(ISNUMBER(INDEX(Cables!$A$1:$N$200,MATCH(UPPER(E82),Cables!$B$1:$B$200,0),5)/1000)=FALSE,"",INDEX(Cables!$A$1:$N$200,MATCH(UPPER(E82),Cables!$B$1:$B$200,0),5)/1000)</f>
        <v/>
      </c>
      <c r="AG82" s="20" t="e">
        <f>INDEX(Cables!$A$1:$N$200,MATCH(UPPER(E82),Cables!$B$1:$B$200,0),7)/1000</f>
        <v>#N/A</v>
      </c>
      <c r="AI82" s="8">
        <f t="shared" si="28"/>
        <v>273.16000000000003</v>
      </c>
      <c r="AJ82" s="8"/>
      <c r="AK82" s="21" t="e">
        <f t="shared" si="29"/>
        <v>#VALUE!</v>
      </c>
      <c r="AL82" s="20" t="e">
        <f t="shared" si="30"/>
        <v>#N/A</v>
      </c>
      <c r="AM82" s="21" t="e">
        <f t="shared" si="31"/>
        <v>#VALUE!</v>
      </c>
      <c r="AW82" s="41"/>
      <c r="AX82" s="157">
        <f>INDEX(Cables!A$3:U$91,MATCH('Element relatif aux mesures (I)'!E82,Cables!B$3:B$91,0),21)</f>
        <v>0</v>
      </c>
      <c r="AY82" s="158">
        <f t="shared" si="34"/>
        <v>0</v>
      </c>
      <c r="AZ82" s="158" t="str">
        <f t="shared" si="35"/>
        <v/>
      </c>
    </row>
    <row r="83" spans="1:52" x14ac:dyDescent="0.2">
      <c r="A83" s="31"/>
      <c r="B83" s="32"/>
      <c r="C83" s="33"/>
      <c r="D83" s="34"/>
      <c r="E83" s="45"/>
      <c r="F83" s="35"/>
      <c r="G83" s="36"/>
      <c r="H83" s="37"/>
      <c r="I83" s="46"/>
      <c r="J83" s="31"/>
      <c r="K83" s="31"/>
      <c r="L83" s="31"/>
      <c r="M83" s="38"/>
      <c r="N83" s="39" t="str">
        <f t="shared" si="23"/>
        <v/>
      </c>
      <c r="O83" s="40"/>
      <c r="P83" s="29" t="str">
        <f t="shared" si="32"/>
        <v/>
      </c>
      <c r="Q83" s="31"/>
      <c r="R83" s="38"/>
      <c r="S83" s="41"/>
      <c r="T83" s="38"/>
      <c r="U83" s="38"/>
      <c r="W83" s="7" t="str">
        <f t="shared" si="24"/>
        <v/>
      </c>
      <c r="X83" s="7" t="str">
        <f>IF(W83="","",(IF(INDEX(Cables!$A$1:$U$200,MATCH(UPPER(E83),Cables!$B$1:$B$200,0),21)="",W83-2,(IF(INDEX(Cables!$A$1:$U$200,MATCH(UPPER(E83),Cables!$B$1:$B$200,0),21)*0.5&lt;P83,"Transit trop important",IF(INDEX(Cables!$A$1:$U$200,MATCH(UPPER(E83),Cables!$B$1:$B$200,0),21)*0.25&gt;P83,W83-2,W83-4))))))</f>
        <v/>
      </c>
      <c r="Y83" s="7" t="str">
        <f>IF(W83="","",(IF(INDEX(Cables!$A$1:$U$200,MATCH(UPPER(E83),Cables!$B$1:$B$200,0),21)="",W83+2,(IF(INDEX(Cables!$A$1:$U$200,MATCH(UPPER(E83),Cables!$B$1:$B$200,0),21)*0.5&lt;P83,"Transit trop important",IF(INDEX(Cables!$A$1:$U$200,MATCH(UPPER(E83),Cables!$B$1:$B$200,0),21)*0.25&gt;P83,W83+2,W83+4))))))</f>
        <v/>
      </c>
      <c r="Z83" s="19" t="e">
        <f>INDEX(Cables!$A$1:$N$200,MATCH(UPPER(E83),Cables!$B$1:$B$200,0),14)</f>
        <v>#N/A</v>
      </c>
      <c r="AA83" s="8" t="e">
        <f t="shared" si="25"/>
        <v>#VALUE!</v>
      </c>
      <c r="AB83" s="8" t="str">
        <f t="shared" si="26"/>
        <v/>
      </c>
      <c r="AC83" s="154">
        <f t="shared" si="33"/>
        <v>2</v>
      </c>
      <c r="AD83" s="8" t="str">
        <f t="shared" si="27"/>
        <v/>
      </c>
      <c r="AE83" s="8">
        <v>5.6699999999999998E-8</v>
      </c>
      <c r="AF83" s="20" t="str">
        <f>IF(ISNUMBER(INDEX(Cables!$A$1:$N$200,MATCH(UPPER(E83),Cables!$B$1:$B$200,0),5)/1000)=FALSE,"",INDEX(Cables!$A$1:$N$200,MATCH(UPPER(E83),Cables!$B$1:$B$200,0),5)/1000)</f>
        <v/>
      </c>
      <c r="AG83" s="20" t="e">
        <f>INDEX(Cables!$A$1:$N$200,MATCH(UPPER(E83),Cables!$B$1:$B$200,0),7)/1000</f>
        <v>#N/A</v>
      </c>
      <c r="AI83" s="8">
        <f t="shared" si="28"/>
        <v>273.16000000000003</v>
      </c>
      <c r="AJ83" s="8"/>
      <c r="AK83" s="21" t="e">
        <f t="shared" si="29"/>
        <v>#VALUE!</v>
      </c>
      <c r="AL83" s="20" t="e">
        <f t="shared" si="30"/>
        <v>#N/A</v>
      </c>
      <c r="AM83" s="21" t="e">
        <f t="shared" si="31"/>
        <v>#VALUE!</v>
      </c>
      <c r="AW83" s="41"/>
      <c r="AX83" s="157">
        <f>INDEX(Cables!A$3:U$91,MATCH('Element relatif aux mesures (I)'!E83,Cables!B$3:B$91,0),21)</f>
        <v>0</v>
      </c>
      <c r="AY83" s="158">
        <f t="shared" si="34"/>
        <v>0</v>
      </c>
      <c r="AZ83" s="158" t="str">
        <f t="shared" si="35"/>
        <v/>
      </c>
    </row>
    <row r="84" spans="1:52" x14ac:dyDescent="0.2">
      <c r="A84" s="31"/>
      <c r="B84" s="32"/>
      <c r="C84" s="33"/>
      <c r="D84" s="34"/>
      <c r="E84" s="45"/>
      <c r="F84" s="35"/>
      <c r="G84" s="36"/>
      <c r="H84" s="37"/>
      <c r="I84" s="46"/>
      <c r="J84" s="31"/>
      <c r="K84" s="31"/>
      <c r="L84" s="31"/>
      <c r="M84" s="38"/>
      <c r="N84" s="39" t="str">
        <f t="shared" si="23"/>
        <v/>
      </c>
      <c r="O84" s="40"/>
      <c r="P84" s="29" t="str">
        <f t="shared" si="32"/>
        <v/>
      </c>
      <c r="Q84" s="31"/>
      <c r="R84" s="38"/>
      <c r="S84" s="41"/>
      <c r="T84" s="38"/>
      <c r="U84" s="38"/>
      <c r="W84" s="7" t="str">
        <f t="shared" si="24"/>
        <v/>
      </c>
      <c r="X84" s="7" t="str">
        <f>IF(W84="","",(IF(INDEX(Cables!$A$1:$U$200,MATCH(UPPER(E84),Cables!$B$1:$B$200,0),21)="",W84-2,(IF(INDEX(Cables!$A$1:$U$200,MATCH(UPPER(E84),Cables!$B$1:$B$200,0),21)*0.5&lt;P84,"Transit trop important",IF(INDEX(Cables!$A$1:$U$200,MATCH(UPPER(E84),Cables!$B$1:$B$200,0),21)*0.25&gt;P84,W84-2,W84-4))))))</f>
        <v/>
      </c>
      <c r="Y84" s="7" t="str">
        <f>IF(W84="","",(IF(INDEX(Cables!$A$1:$U$200,MATCH(UPPER(E84),Cables!$B$1:$B$200,0),21)="",W84+2,(IF(INDEX(Cables!$A$1:$U$200,MATCH(UPPER(E84),Cables!$B$1:$B$200,0),21)*0.5&lt;P84,"Transit trop important",IF(INDEX(Cables!$A$1:$U$200,MATCH(UPPER(E84),Cables!$B$1:$B$200,0),21)*0.25&gt;P84,W84+2,W84+4))))))</f>
        <v/>
      </c>
      <c r="Z84" s="19" t="e">
        <f>INDEX(Cables!$A$1:$N$200,MATCH(UPPER(E84),Cables!$B$1:$B$200,0),14)</f>
        <v>#N/A</v>
      </c>
      <c r="AA84" s="8" t="e">
        <f t="shared" si="25"/>
        <v>#VALUE!</v>
      </c>
      <c r="AB84" s="8" t="str">
        <f t="shared" si="26"/>
        <v/>
      </c>
      <c r="AC84" s="154">
        <f t="shared" si="33"/>
        <v>2</v>
      </c>
      <c r="AD84" s="8" t="str">
        <f t="shared" si="27"/>
        <v/>
      </c>
      <c r="AE84" s="8">
        <v>5.6699999999999998E-8</v>
      </c>
      <c r="AF84" s="20" t="str">
        <f>IF(ISNUMBER(INDEX(Cables!$A$1:$N$200,MATCH(UPPER(E84),Cables!$B$1:$B$200,0),5)/1000)=FALSE,"",INDEX(Cables!$A$1:$N$200,MATCH(UPPER(E84),Cables!$B$1:$B$200,0),5)/1000)</f>
        <v/>
      </c>
      <c r="AG84" s="20" t="e">
        <f>INDEX(Cables!$A$1:$N$200,MATCH(UPPER(E84),Cables!$B$1:$B$200,0),7)/1000</f>
        <v>#N/A</v>
      </c>
      <c r="AI84" s="8">
        <f t="shared" si="28"/>
        <v>273.16000000000003</v>
      </c>
      <c r="AJ84" s="8"/>
      <c r="AK84" s="21" t="e">
        <f t="shared" si="29"/>
        <v>#VALUE!</v>
      </c>
      <c r="AL84" s="20" t="e">
        <f t="shared" si="30"/>
        <v>#N/A</v>
      </c>
      <c r="AM84" s="21" t="e">
        <f t="shared" si="31"/>
        <v>#VALUE!</v>
      </c>
      <c r="AW84" s="41"/>
      <c r="AX84" s="157">
        <f>INDEX(Cables!A$3:U$91,MATCH('Element relatif aux mesures (I)'!E84,Cables!B$3:B$91,0),21)</f>
        <v>0</v>
      </c>
      <c r="AY84" s="158">
        <f t="shared" si="34"/>
        <v>0</v>
      </c>
      <c r="AZ84" s="158" t="str">
        <f t="shared" si="35"/>
        <v/>
      </c>
    </row>
    <row r="85" spans="1:52" x14ac:dyDescent="0.2">
      <c r="A85" s="31"/>
      <c r="B85" s="32"/>
      <c r="C85" s="33"/>
      <c r="D85" s="34"/>
      <c r="E85" s="45"/>
      <c r="F85" s="35"/>
      <c r="G85" s="36"/>
      <c r="H85" s="37"/>
      <c r="I85" s="46"/>
      <c r="J85" s="31"/>
      <c r="K85" s="31"/>
      <c r="L85" s="31"/>
      <c r="M85" s="38"/>
      <c r="N85" s="39" t="str">
        <f t="shared" si="23"/>
        <v/>
      </c>
      <c r="O85" s="40"/>
      <c r="P85" s="29" t="str">
        <f t="shared" si="32"/>
        <v/>
      </c>
      <c r="Q85" s="31"/>
      <c r="R85" s="38"/>
      <c r="S85" s="41"/>
      <c r="T85" s="38"/>
      <c r="U85" s="38"/>
      <c r="W85" s="7" t="str">
        <f t="shared" si="24"/>
        <v/>
      </c>
      <c r="X85" s="7" t="str">
        <f>IF(W85="","",(IF(INDEX(Cables!$A$1:$U$200,MATCH(UPPER(E85),Cables!$B$1:$B$200,0),21)="",W85-2,(IF(INDEX(Cables!$A$1:$U$200,MATCH(UPPER(E85),Cables!$B$1:$B$200,0),21)*0.5&lt;P85,"Transit trop important",IF(INDEX(Cables!$A$1:$U$200,MATCH(UPPER(E85),Cables!$B$1:$B$200,0),21)*0.25&gt;P85,W85-2,W85-4))))))</f>
        <v/>
      </c>
      <c r="Y85" s="7" t="str">
        <f>IF(W85="","",(IF(INDEX(Cables!$A$1:$U$200,MATCH(UPPER(E85),Cables!$B$1:$B$200,0),21)="",W85+2,(IF(INDEX(Cables!$A$1:$U$200,MATCH(UPPER(E85),Cables!$B$1:$B$200,0),21)*0.5&lt;P85,"Transit trop important",IF(INDEX(Cables!$A$1:$U$200,MATCH(UPPER(E85),Cables!$B$1:$B$200,0),21)*0.25&gt;P85,W85+2,W85+4))))))</f>
        <v/>
      </c>
      <c r="Z85" s="19" t="e">
        <f>INDEX(Cables!$A$1:$N$200,MATCH(UPPER(E85),Cables!$B$1:$B$200,0),14)</f>
        <v>#N/A</v>
      </c>
      <c r="AA85" s="8" t="e">
        <f t="shared" si="25"/>
        <v>#VALUE!</v>
      </c>
      <c r="AB85" s="8" t="str">
        <f t="shared" si="26"/>
        <v/>
      </c>
      <c r="AC85" s="154">
        <f t="shared" si="33"/>
        <v>2</v>
      </c>
      <c r="AD85" s="8" t="str">
        <f t="shared" si="27"/>
        <v/>
      </c>
      <c r="AE85" s="8">
        <v>5.6699999999999998E-8</v>
      </c>
      <c r="AF85" s="20" t="str">
        <f>IF(ISNUMBER(INDEX(Cables!$A$1:$N$200,MATCH(UPPER(E85),Cables!$B$1:$B$200,0),5)/1000)=FALSE,"",INDEX(Cables!$A$1:$N$200,MATCH(UPPER(E85),Cables!$B$1:$B$200,0),5)/1000)</f>
        <v/>
      </c>
      <c r="AG85" s="20" t="e">
        <f>INDEX(Cables!$A$1:$N$200,MATCH(UPPER(E85),Cables!$B$1:$B$200,0),7)/1000</f>
        <v>#N/A</v>
      </c>
      <c r="AI85" s="8">
        <f t="shared" si="28"/>
        <v>273.16000000000003</v>
      </c>
      <c r="AJ85" s="8"/>
      <c r="AK85" s="21" t="e">
        <f t="shared" si="29"/>
        <v>#VALUE!</v>
      </c>
      <c r="AL85" s="20" t="e">
        <f t="shared" si="30"/>
        <v>#N/A</v>
      </c>
      <c r="AM85" s="21" t="e">
        <f t="shared" si="31"/>
        <v>#VALUE!</v>
      </c>
      <c r="AW85" s="41"/>
      <c r="AX85" s="157">
        <f>INDEX(Cables!A$3:U$91,MATCH('Element relatif aux mesures (I)'!E85,Cables!B$3:B$91,0),21)</f>
        <v>0</v>
      </c>
      <c r="AY85" s="158">
        <f t="shared" si="34"/>
        <v>0</v>
      </c>
      <c r="AZ85" s="158" t="str">
        <f t="shared" si="35"/>
        <v/>
      </c>
    </row>
    <row r="86" spans="1:52" x14ac:dyDescent="0.2">
      <c r="A86" s="31"/>
      <c r="B86" s="32"/>
      <c r="C86" s="33"/>
      <c r="D86" s="34"/>
      <c r="E86" s="45"/>
      <c r="F86" s="35"/>
      <c r="G86" s="36"/>
      <c r="H86" s="37"/>
      <c r="I86" s="46"/>
      <c r="J86" s="31"/>
      <c r="K86" s="31"/>
      <c r="L86" s="31"/>
      <c r="M86" s="38"/>
      <c r="N86" s="39" t="str">
        <f t="shared" si="23"/>
        <v/>
      </c>
      <c r="O86" s="40"/>
      <c r="P86" s="29" t="str">
        <f t="shared" si="32"/>
        <v/>
      </c>
      <c r="Q86" s="31"/>
      <c r="R86" s="38"/>
      <c r="S86" s="41"/>
      <c r="T86" s="38"/>
      <c r="U86" s="38"/>
      <c r="W86" s="7" t="str">
        <f t="shared" si="24"/>
        <v/>
      </c>
      <c r="X86" s="7" t="str">
        <f>IF(W86="","",(IF(INDEX(Cables!$A$1:$U$200,MATCH(UPPER(E86),Cables!$B$1:$B$200,0),21)="",W86-2,(IF(INDEX(Cables!$A$1:$U$200,MATCH(UPPER(E86),Cables!$B$1:$B$200,0),21)*0.5&lt;P86,"Transit trop important",IF(INDEX(Cables!$A$1:$U$200,MATCH(UPPER(E86),Cables!$B$1:$B$200,0),21)*0.25&gt;P86,W86-2,W86-4))))))</f>
        <v/>
      </c>
      <c r="Y86" s="7" t="str">
        <f>IF(W86="","",(IF(INDEX(Cables!$A$1:$U$200,MATCH(UPPER(E86),Cables!$B$1:$B$200,0),21)="",W86+2,(IF(INDEX(Cables!$A$1:$U$200,MATCH(UPPER(E86),Cables!$B$1:$B$200,0),21)*0.5&lt;P86,"Transit trop important",IF(INDEX(Cables!$A$1:$U$200,MATCH(UPPER(E86),Cables!$B$1:$B$200,0),21)*0.25&gt;P86,W86+2,W86+4))))))</f>
        <v/>
      </c>
      <c r="Z86" s="19" t="e">
        <f>INDEX(Cables!$A$1:$N$200,MATCH(UPPER(E86),Cables!$B$1:$B$200,0),14)</f>
        <v>#N/A</v>
      </c>
      <c r="AA86" s="8" t="e">
        <f t="shared" si="25"/>
        <v>#VALUE!</v>
      </c>
      <c r="AB86" s="8" t="str">
        <f t="shared" si="26"/>
        <v/>
      </c>
      <c r="AC86" s="154">
        <f t="shared" si="33"/>
        <v>2</v>
      </c>
      <c r="AD86" s="8" t="str">
        <f t="shared" si="27"/>
        <v/>
      </c>
      <c r="AE86" s="8">
        <v>5.6699999999999998E-8</v>
      </c>
      <c r="AF86" s="20" t="str">
        <f>IF(ISNUMBER(INDEX(Cables!$A$1:$N$200,MATCH(UPPER(E86),Cables!$B$1:$B$200,0),5)/1000)=FALSE,"",INDEX(Cables!$A$1:$N$200,MATCH(UPPER(E86),Cables!$B$1:$B$200,0),5)/1000)</f>
        <v/>
      </c>
      <c r="AG86" s="20" t="e">
        <f>INDEX(Cables!$A$1:$N$200,MATCH(UPPER(E86),Cables!$B$1:$B$200,0),7)/1000</f>
        <v>#N/A</v>
      </c>
      <c r="AI86" s="8">
        <f t="shared" si="28"/>
        <v>273.16000000000003</v>
      </c>
      <c r="AJ86" s="8"/>
      <c r="AK86" s="21" t="e">
        <f t="shared" si="29"/>
        <v>#VALUE!</v>
      </c>
      <c r="AL86" s="20" t="e">
        <f t="shared" si="30"/>
        <v>#N/A</v>
      </c>
      <c r="AM86" s="21" t="e">
        <f t="shared" si="31"/>
        <v>#VALUE!</v>
      </c>
      <c r="AW86" s="41"/>
      <c r="AX86" s="157">
        <f>INDEX(Cables!A$3:U$91,MATCH('Element relatif aux mesures (I)'!E86,Cables!B$3:B$91,0),21)</f>
        <v>0</v>
      </c>
      <c r="AY86" s="158">
        <f t="shared" si="34"/>
        <v>0</v>
      </c>
      <c r="AZ86" s="158" t="str">
        <f t="shared" si="35"/>
        <v/>
      </c>
    </row>
    <row r="87" spans="1:52" x14ac:dyDescent="0.2">
      <c r="A87" s="31"/>
      <c r="B87" s="32"/>
      <c r="C87" s="33"/>
      <c r="D87" s="34"/>
      <c r="E87" s="45"/>
      <c r="F87" s="35"/>
      <c r="G87" s="36"/>
      <c r="H87" s="37"/>
      <c r="I87" s="46"/>
      <c r="J87" s="31"/>
      <c r="K87" s="31"/>
      <c r="L87" s="31"/>
      <c r="M87" s="38"/>
      <c r="N87" s="39" t="str">
        <f t="shared" si="23"/>
        <v/>
      </c>
      <c r="O87" s="40"/>
      <c r="P87" s="29" t="str">
        <f t="shared" si="32"/>
        <v/>
      </c>
      <c r="Q87" s="31"/>
      <c r="R87" s="38"/>
      <c r="S87" s="41"/>
      <c r="T87" s="38"/>
      <c r="U87" s="38"/>
      <c r="W87" s="7" t="str">
        <f t="shared" si="24"/>
        <v/>
      </c>
      <c r="X87" s="7" t="str">
        <f>IF(W87="","",(IF(INDEX(Cables!$A$1:$U$200,MATCH(UPPER(E87),Cables!$B$1:$B$200,0),21)="",W87-2,(IF(INDEX(Cables!$A$1:$U$200,MATCH(UPPER(E87),Cables!$B$1:$B$200,0),21)*0.5&lt;P87,"Transit trop important",IF(INDEX(Cables!$A$1:$U$200,MATCH(UPPER(E87),Cables!$B$1:$B$200,0),21)*0.25&gt;P87,W87-2,W87-4))))))</f>
        <v/>
      </c>
      <c r="Y87" s="7" t="str">
        <f>IF(W87="","",(IF(INDEX(Cables!$A$1:$U$200,MATCH(UPPER(E87),Cables!$B$1:$B$200,0),21)="",W87+2,(IF(INDEX(Cables!$A$1:$U$200,MATCH(UPPER(E87),Cables!$B$1:$B$200,0),21)*0.5&lt;P87,"Transit trop important",IF(INDEX(Cables!$A$1:$U$200,MATCH(UPPER(E87),Cables!$B$1:$B$200,0),21)*0.25&gt;P87,W87+2,W87+4))))))</f>
        <v/>
      </c>
      <c r="Z87" s="19" t="e">
        <f>INDEX(Cables!$A$1:$N$200,MATCH(UPPER(E87),Cables!$B$1:$B$200,0),14)</f>
        <v>#N/A</v>
      </c>
      <c r="AA87" s="8" t="e">
        <f t="shared" si="25"/>
        <v>#VALUE!</v>
      </c>
      <c r="AB87" s="8" t="str">
        <f t="shared" si="26"/>
        <v/>
      </c>
      <c r="AC87" s="154">
        <f t="shared" si="33"/>
        <v>2</v>
      </c>
      <c r="AD87" s="8" t="str">
        <f t="shared" si="27"/>
        <v/>
      </c>
      <c r="AE87" s="8">
        <v>5.6699999999999998E-8</v>
      </c>
      <c r="AF87" s="20" t="str">
        <f>IF(ISNUMBER(INDEX(Cables!$A$1:$N$200,MATCH(UPPER(E87),Cables!$B$1:$B$200,0),5)/1000)=FALSE,"",INDEX(Cables!$A$1:$N$200,MATCH(UPPER(E87),Cables!$B$1:$B$200,0),5)/1000)</f>
        <v/>
      </c>
      <c r="AG87" s="20" t="e">
        <f>INDEX(Cables!$A$1:$N$200,MATCH(UPPER(E87),Cables!$B$1:$B$200,0),7)/1000</f>
        <v>#N/A</v>
      </c>
      <c r="AI87" s="8">
        <f t="shared" si="28"/>
        <v>273.16000000000003</v>
      </c>
      <c r="AJ87" s="8"/>
      <c r="AK87" s="21" t="e">
        <f t="shared" si="29"/>
        <v>#VALUE!</v>
      </c>
      <c r="AL87" s="20" t="e">
        <f t="shared" si="30"/>
        <v>#N/A</v>
      </c>
      <c r="AM87" s="21" t="e">
        <f t="shared" si="31"/>
        <v>#VALUE!</v>
      </c>
      <c r="AW87" s="41"/>
      <c r="AX87" s="157">
        <f>INDEX(Cables!A$3:U$91,MATCH('Element relatif aux mesures (I)'!E87,Cables!B$3:B$91,0),21)</f>
        <v>0</v>
      </c>
      <c r="AY87" s="158">
        <f t="shared" si="34"/>
        <v>0</v>
      </c>
      <c r="AZ87" s="158" t="str">
        <f t="shared" si="35"/>
        <v/>
      </c>
    </row>
    <row r="88" spans="1:52" x14ac:dyDescent="0.2">
      <c r="A88" s="31"/>
      <c r="B88" s="32"/>
      <c r="C88" s="33"/>
      <c r="D88" s="34"/>
      <c r="E88" s="45"/>
      <c r="F88" s="35"/>
      <c r="G88" s="36"/>
      <c r="H88" s="37"/>
      <c r="I88" s="46"/>
      <c r="J88" s="31"/>
      <c r="K88" s="31"/>
      <c r="L88" s="31"/>
      <c r="M88" s="38"/>
      <c r="N88" s="39" t="str">
        <f t="shared" si="23"/>
        <v/>
      </c>
      <c r="O88" s="40"/>
      <c r="P88" s="29" t="str">
        <f t="shared" si="32"/>
        <v/>
      </c>
      <c r="Q88" s="31"/>
      <c r="R88" s="38"/>
      <c r="S88" s="41"/>
      <c r="T88" s="38"/>
      <c r="U88" s="38"/>
      <c r="W88" s="7" t="str">
        <f t="shared" si="24"/>
        <v/>
      </c>
      <c r="X88" s="7" t="str">
        <f>IF(W88="","",(IF(INDEX(Cables!$A$1:$U$200,MATCH(UPPER(E88),Cables!$B$1:$B$200,0),21)="",W88-2,(IF(INDEX(Cables!$A$1:$U$200,MATCH(UPPER(E88),Cables!$B$1:$B$200,0),21)*0.5&lt;P88,"Transit trop important",IF(INDEX(Cables!$A$1:$U$200,MATCH(UPPER(E88),Cables!$B$1:$B$200,0),21)*0.25&gt;P88,W88-2,W88-4))))))</f>
        <v/>
      </c>
      <c r="Y88" s="7" t="str">
        <f>IF(W88="","",(IF(INDEX(Cables!$A$1:$U$200,MATCH(UPPER(E88),Cables!$B$1:$B$200,0),21)="",W88+2,(IF(INDEX(Cables!$A$1:$U$200,MATCH(UPPER(E88),Cables!$B$1:$B$200,0),21)*0.5&lt;P88,"Transit trop important",IF(INDEX(Cables!$A$1:$U$200,MATCH(UPPER(E88),Cables!$B$1:$B$200,0),21)*0.25&gt;P88,W88+2,W88+4))))))</f>
        <v/>
      </c>
      <c r="Z88" s="19" t="e">
        <f>INDEX(Cables!$A$1:$N$200,MATCH(UPPER(E88),Cables!$B$1:$B$200,0),14)</f>
        <v>#N/A</v>
      </c>
      <c r="AA88" s="8" t="e">
        <f t="shared" si="25"/>
        <v>#VALUE!</v>
      </c>
      <c r="AB88" s="8" t="str">
        <f t="shared" si="26"/>
        <v/>
      </c>
      <c r="AC88" s="154">
        <f t="shared" si="33"/>
        <v>2</v>
      </c>
      <c r="AD88" s="8" t="str">
        <f t="shared" si="27"/>
        <v/>
      </c>
      <c r="AE88" s="8">
        <v>5.6699999999999998E-8</v>
      </c>
      <c r="AF88" s="20" t="str">
        <f>IF(ISNUMBER(INDEX(Cables!$A$1:$N$200,MATCH(UPPER(E88),Cables!$B$1:$B$200,0),5)/1000)=FALSE,"",INDEX(Cables!$A$1:$N$200,MATCH(UPPER(E88),Cables!$B$1:$B$200,0),5)/1000)</f>
        <v/>
      </c>
      <c r="AG88" s="20" t="e">
        <f>INDEX(Cables!$A$1:$N$200,MATCH(UPPER(E88),Cables!$B$1:$B$200,0),7)/1000</f>
        <v>#N/A</v>
      </c>
      <c r="AI88" s="8">
        <f t="shared" si="28"/>
        <v>273.16000000000003</v>
      </c>
      <c r="AJ88" s="8"/>
      <c r="AK88" s="21" t="e">
        <f t="shared" si="29"/>
        <v>#VALUE!</v>
      </c>
      <c r="AL88" s="20" t="e">
        <f t="shared" si="30"/>
        <v>#N/A</v>
      </c>
      <c r="AM88" s="21" t="e">
        <f t="shared" si="31"/>
        <v>#VALUE!</v>
      </c>
      <c r="AW88" s="41"/>
      <c r="AX88" s="157">
        <f>INDEX(Cables!A$3:U$91,MATCH('Element relatif aux mesures (I)'!E88,Cables!B$3:B$91,0),21)</f>
        <v>0</v>
      </c>
      <c r="AY88" s="158">
        <f t="shared" si="34"/>
        <v>0</v>
      </c>
      <c r="AZ88" s="158" t="str">
        <f t="shared" si="35"/>
        <v/>
      </c>
    </row>
    <row r="89" spans="1:52" x14ac:dyDescent="0.2">
      <c r="A89" s="31"/>
      <c r="B89" s="32"/>
      <c r="C89" s="33"/>
      <c r="D89" s="34"/>
      <c r="E89" s="45"/>
      <c r="F89" s="35"/>
      <c r="G89" s="36"/>
      <c r="H89" s="37"/>
      <c r="I89" s="46"/>
      <c r="J89" s="31"/>
      <c r="K89" s="31"/>
      <c r="L89" s="31"/>
      <c r="M89" s="38"/>
      <c r="N89" s="39" t="str">
        <f t="shared" si="23"/>
        <v/>
      </c>
      <c r="O89" s="40"/>
      <c r="P89" s="29" t="str">
        <f t="shared" si="32"/>
        <v/>
      </c>
      <c r="Q89" s="31"/>
      <c r="R89" s="38"/>
      <c r="S89" s="41"/>
      <c r="T89" s="38"/>
      <c r="U89" s="38"/>
      <c r="W89" s="7" t="str">
        <f t="shared" si="24"/>
        <v/>
      </c>
      <c r="X89" s="7" t="str">
        <f>IF(W89="","",(IF(INDEX(Cables!$A$1:$U$200,MATCH(UPPER(E89),Cables!$B$1:$B$200,0),21)="",W89-2,(IF(INDEX(Cables!$A$1:$U$200,MATCH(UPPER(E89),Cables!$B$1:$B$200,0),21)*0.5&lt;P89,"Transit trop important",IF(INDEX(Cables!$A$1:$U$200,MATCH(UPPER(E89),Cables!$B$1:$B$200,0),21)*0.25&gt;P89,W89-2,W89-4))))))</f>
        <v/>
      </c>
      <c r="Y89" s="7" t="str">
        <f>IF(W89="","",(IF(INDEX(Cables!$A$1:$U$200,MATCH(UPPER(E89),Cables!$B$1:$B$200,0),21)="",W89+2,(IF(INDEX(Cables!$A$1:$U$200,MATCH(UPPER(E89),Cables!$B$1:$B$200,0),21)*0.5&lt;P89,"Transit trop important",IF(INDEX(Cables!$A$1:$U$200,MATCH(UPPER(E89),Cables!$B$1:$B$200,0),21)*0.25&gt;P89,W89+2,W89+4))))))</f>
        <v/>
      </c>
      <c r="Z89" s="19" t="e">
        <f>INDEX(Cables!$A$1:$N$200,MATCH(UPPER(E89),Cables!$B$1:$B$200,0),14)</f>
        <v>#N/A</v>
      </c>
      <c r="AA89" s="8" t="e">
        <f t="shared" si="25"/>
        <v>#VALUE!</v>
      </c>
      <c r="AB89" s="8" t="str">
        <f t="shared" si="26"/>
        <v/>
      </c>
      <c r="AC89" s="154">
        <f t="shared" si="33"/>
        <v>2</v>
      </c>
      <c r="AD89" s="8" t="str">
        <f t="shared" si="27"/>
        <v/>
      </c>
      <c r="AE89" s="8">
        <v>5.6699999999999998E-8</v>
      </c>
      <c r="AF89" s="20" t="str">
        <f>IF(ISNUMBER(INDEX(Cables!$A$1:$N$200,MATCH(UPPER(E89),Cables!$B$1:$B$200,0),5)/1000)=FALSE,"",INDEX(Cables!$A$1:$N$200,MATCH(UPPER(E89),Cables!$B$1:$B$200,0),5)/1000)</f>
        <v/>
      </c>
      <c r="AG89" s="20" t="e">
        <f>INDEX(Cables!$A$1:$N$200,MATCH(UPPER(E89),Cables!$B$1:$B$200,0),7)/1000</f>
        <v>#N/A</v>
      </c>
      <c r="AI89" s="8">
        <f t="shared" si="28"/>
        <v>273.16000000000003</v>
      </c>
      <c r="AJ89" s="8"/>
      <c r="AK89" s="21" t="e">
        <f t="shared" si="29"/>
        <v>#VALUE!</v>
      </c>
      <c r="AL89" s="20" t="e">
        <f t="shared" si="30"/>
        <v>#N/A</v>
      </c>
      <c r="AM89" s="21" t="e">
        <f t="shared" si="31"/>
        <v>#VALUE!</v>
      </c>
      <c r="AW89" s="41"/>
      <c r="AX89" s="157">
        <f>INDEX(Cables!A$3:U$91,MATCH('Element relatif aux mesures (I)'!E89,Cables!B$3:B$91,0),21)</f>
        <v>0</v>
      </c>
      <c r="AY89" s="158">
        <f t="shared" si="34"/>
        <v>0</v>
      </c>
      <c r="AZ89" s="158" t="str">
        <f t="shared" si="35"/>
        <v/>
      </c>
    </row>
    <row r="90" spans="1:52" x14ac:dyDescent="0.2">
      <c r="A90" s="31"/>
      <c r="B90" s="32"/>
      <c r="C90" s="33"/>
      <c r="D90" s="34"/>
      <c r="E90" s="45"/>
      <c r="F90" s="35"/>
      <c r="G90" s="36"/>
      <c r="H90" s="37"/>
      <c r="I90" s="46"/>
      <c r="J90" s="31"/>
      <c r="K90" s="31"/>
      <c r="L90" s="31"/>
      <c r="M90" s="38"/>
      <c r="N90" s="39" t="str">
        <f t="shared" si="23"/>
        <v/>
      </c>
      <c r="O90" s="40"/>
      <c r="P90" s="29" t="str">
        <f t="shared" si="32"/>
        <v/>
      </c>
      <c r="Q90" s="31"/>
      <c r="R90" s="38"/>
      <c r="S90" s="41"/>
      <c r="T90" s="38"/>
      <c r="U90" s="38"/>
      <c r="W90" s="7" t="str">
        <f t="shared" si="24"/>
        <v/>
      </c>
      <c r="X90" s="7" t="str">
        <f>IF(W90="","",(IF(INDEX(Cables!$A$1:$U$200,MATCH(UPPER(E90),Cables!$B$1:$B$200,0),21)="",W90-2,(IF(INDEX(Cables!$A$1:$U$200,MATCH(UPPER(E90),Cables!$B$1:$B$200,0),21)*0.5&lt;P90,"Transit trop important",IF(INDEX(Cables!$A$1:$U$200,MATCH(UPPER(E90),Cables!$B$1:$B$200,0),21)*0.25&gt;P90,W90-2,W90-4))))))</f>
        <v/>
      </c>
      <c r="Y90" s="7" t="str">
        <f>IF(W90="","",(IF(INDEX(Cables!$A$1:$U$200,MATCH(UPPER(E90),Cables!$B$1:$B$200,0),21)="",W90+2,(IF(INDEX(Cables!$A$1:$U$200,MATCH(UPPER(E90),Cables!$B$1:$B$200,0),21)*0.5&lt;P90,"Transit trop important",IF(INDEX(Cables!$A$1:$U$200,MATCH(UPPER(E90),Cables!$B$1:$B$200,0),21)*0.25&gt;P90,W90+2,W90+4))))))</f>
        <v/>
      </c>
      <c r="Z90" s="19" t="e">
        <f>INDEX(Cables!$A$1:$N$200,MATCH(UPPER(E90),Cables!$B$1:$B$200,0),14)</f>
        <v>#N/A</v>
      </c>
      <c r="AA90" s="8" t="e">
        <f t="shared" si="25"/>
        <v>#VALUE!</v>
      </c>
      <c r="AB90" s="8" t="str">
        <f t="shared" si="26"/>
        <v/>
      </c>
      <c r="AC90" s="154">
        <f t="shared" si="33"/>
        <v>2</v>
      </c>
      <c r="AD90" s="8" t="str">
        <f t="shared" si="27"/>
        <v/>
      </c>
      <c r="AE90" s="8">
        <v>5.6699999999999998E-8</v>
      </c>
      <c r="AF90" s="20" t="str">
        <f>IF(ISNUMBER(INDEX(Cables!$A$1:$N$200,MATCH(UPPER(E90),Cables!$B$1:$B$200,0),5)/1000)=FALSE,"",INDEX(Cables!$A$1:$N$200,MATCH(UPPER(E90),Cables!$B$1:$B$200,0),5)/1000)</f>
        <v/>
      </c>
      <c r="AG90" s="20" t="e">
        <f>INDEX(Cables!$A$1:$N$200,MATCH(UPPER(E90),Cables!$B$1:$B$200,0),7)/1000</f>
        <v>#N/A</v>
      </c>
      <c r="AI90" s="8">
        <f t="shared" si="28"/>
        <v>273.16000000000003</v>
      </c>
      <c r="AJ90" s="8"/>
      <c r="AK90" s="21" t="e">
        <f t="shared" si="29"/>
        <v>#VALUE!</v>
      </c>
      <c r="AL90" s="20" t="e">
        <f t="shared" si="30"/>
        <v>#N/A</v>
      </c>
      <c r="AM90" s="21" t="e">
        <f t="shared" si="31"/>
        <v>#VALUE!</v>
      </c>
      <c r="AW90" s="41"/>
      <c r="AX90" s="157">
        <f>INDEX(Cables!A$3:U$91,MATCH('Element relatif aux mesures (I)'!E90,Cables!B$3:B$91,0),21)</f>
        <v>0</v>
      </c>
      <c r="AY90" s="158">
        <f t="shared" si="34"/>
        <v>0</v>
      </c>
      <c r="AZ90" s="158" t="str">
        <f t="shared" si="35"/>
        <v/>
      </c>
    </row>
    <row r="91" spans="1:52" x14ac:dyDescent="0.2">
      <c r="A91" s="31"/>
      <c r="B91" s="32"/>
      <c r="C91" s="30"/>
      <c r="D91" s="31"/>
      <c r="E91" s="45"/>
      <c r="F91" s="35"/>
      <c r="G91" s="36"/>
      <c r="H91" s="37"/>
      <c r="I91" s="46"/>
      <c r="J91" s="31"/>
      <c r="K91" s="31"/>
      <c r="L91" s="31"/>
      <c r="M91" s="38"/>
      <c r="N91" s="39" t="str">
        <f t="shared" si="23"/>
        <v/>
      </c>
      <c r="O91" s="40"/>
      <c r="P91" s="29" t="str">
        <f t="shared" si="32"/>
        <v/>
      </c>
      <c r="Q91" s="31"/>
      <c r="R91" s="38"/>
      <c r="S91" s="41"/>
      <c r="T91" s="38"/>
      <c r="U91" s="38"/>
      <c r="W91" s="7" t="str">
        <f t="shared" si="24"/>
        <v/>
      </c>
      <c r="X91" s="7" t="str">
        <f>IF(W91="","",(IF(INDEX(Cables!$A$1:$U$200,MATCH(UPPER(E91),Cables!$B$1:$B$200,0),21)="",W91-2,(IF(INDEX(Cables!$A$1:$U$200,MATCH(UPPER(E91),Cables!$B$1:$B$200,0),21)*0.5&lt;P91,"Transit trop important",IF(INDEX(Cables!$A$1:$U$200,MATCH(UPPER(E91),Cables!$B$1:$B$200,0),21)*0.25&gt;P91,W91-2,W91-4))))))</f>
        <v/>
      </c>
      <c r="Y91" s="7" t="str">
        <f>IF(W91="","",(IF(INDEX(Cables!$A$1:$U$200,MATCH(UPPER(E91),Cables!$B$1:$B$200,0),21)="",W91+2,(IF(INDEX(Cables!$A$1:$U$200,MATCH(UPPER(E91),Cables!$B$1:$B$200,0),21)*0.5&lt;P91,"Transit trop important",IF(INDEX(Cables!$A$1:$U$200,MATCH(UPPER(E91),Cables!$B$1:$B$200,0),21)*0.25&gt;P91,W91+2,W91+4))))))</f>
        <v/>
      </c>
      <c r="Z91" s="19" t="e">
        <f>INDEX(Cables!$A$1:$N$200,MATCH(UPPER(E91),Cables!$B$1:$B$200,0),14)</f>
        <v>#N/A</v>
      </c>
      <c r="AA91" s="8" t="e">
        <f t="shared" si="25"/>
        <v>#VALUE!</v>
      </c>
      <c r="AB91" s="8" t="str">
        <f t="shared" si="26"/>
        <v/>
      </c>
      <c r="AC91" s="154">
        <f t="shared" si="33"/>
        <v>2</v>
      </c>
      <c r="AD91" s="8" t="str">
        <f t="shared" si="27"/>
        <v/>
      </c>
      <c r="AE91" s="8">
        <v>5.6699999999999998E-8</v>
      </c>
      <c r="AF91" s="20" t="str">
        <f>IF(ISNUMBER(INDEX(Cables!$A$1:$N$200,MATCH(UPPER(E91),Cables!$B$1:$B$200,0),5)/1000)=FALSE,"",INDEX(Cables!$A$1:$N$200,MATCH(UPPER(E91),Cables!$B$1:$B$200,0),5)/1000)</f>
        <v/>
      </c>
      <c r="AG91" s="20" t="e">
        <f>INDEX(Cables!$A$1:$N$200,MATCH(UPPER(E91),Cables!$B$1:$B$200,0),7)/1000</f>
        <v>#N/A</v>
      </c>
      <c r="AI91" s="8">
        <f t="shared" si="28"/>
        <v>273.16000000000003</v>
      </c>
      <c r="AJ91" s="8"/>
      <c r="AK91" s="21" t="e">
        <f t="shared" si="29"/>
        <v>#VALUE!</v>
      </c>
      <c r="AL91" s="20" t="e">
        <f t="shared" si="30"/>
        <v>#N/A</v>
      </c>
      <c r="AM91" s="21" t="e">
        <f t="shared" si="31"/>
        <v>#VALUE!</v>
      </c>
      <c r="AW91" s="41"/>
      <c r="AX91" s="157">
        <f>INDEX(Cables!A$3:U$91,MATCH('Element relatif aux mesures (I)'!E91,Cables!B$3:B$91,0),21)</f>
        <v>0</v>
      </c>
      <c r="AY91" s="158">
        <f t="shared" si="34"/>
        <v>0</v>
      </c>
      <c r="AZ91" s="158" t="str">
        <f t="shared" si="35"/>
        <v/>
      </c>
    </row>
    <row r="92" spans="1:52" x14ac:dyDescent="0.2">
      <c r="A92" s="31"/>
      <c r="B92" s="32"/>
      <c r="C92" s="30"/>
      <c r="D92" s="31"/>
      <c r="E92" s="45"/>
      <c r="F92" s="35"/>
      <c r="G92" s="36"/>
      <c r="H92" s="37"/>
      <c r="I92" s="46"/>
      <c r="J92" s="31"/>
      <c r="K92" s="31"/>
      <c r="L92" s="31"/>
      <c r="M92" s="38"/>
      <c r="N92" s="39" t="str">
        <f t="shared" si="23"/>
        <v/>
      </c>
      <c r="O92" s="40"/>
      <c r="P92" s="29" t="str">
        <f t="shared" si="32"/>
        <v/>
      </c>
      <c r="Q92" s="31"/>
      <c r="R92" s="38"/>
      <c r="S92" s="41"/>
      <c r="T92" s="38"/>
      <c r="U92" s="38"/>
      <c r="W92" s="7" t="str">
        <f t="shared" si="24"/>
        <v/>
      </c>
      <c r="X92" s="7" t="str">
        <f>IF(W92="","",(IF(INDEX(Cables!$A$1:$U$200,MATCH(UPPER(E92),Cables!$B$1:$B$200,0),21)="",W92-2,(IF(INDEX(Cables!$A$1:$U$200,MATCH(UPPER(E92),Cables!$B$1:$B$200,0),21)*0.5&lt;P92,"Transit trop important",IF(INDEX(Cables!$A$1:$U$200,MATCH(UPPER(E92),Cables!$B$1:$B$200,0),21)*0.25&gt;P92,W92-2,W92-4))))))</f>
        <v/>
      </c>
      <c r="Y92" s="7" t="str">
        <f>IF(W92="","",(IF(INDEX(Cables!$A$1:$U$200,MATCH(UPPER(E92),Cables!$B$1:$B$200,0),21)="",W92+2,(IF(INDEX(Cables!$A$1:$U$200,MATCH(UPPER(E92),Cables!$B$1:$B$200,0),21)*0.5&lt;P92,"Transit trop important",IF(INDEX(Cables!$A$1:$U$200,MATCH(UPPER(E92),Cables!$B$1:$B$200,0),21)*0.25&gt;P92,W92+2,W92+4))))))</f>
        <v/>
      </c>
      <c r="Z92" s="19" t="e">
        <f>INDEX(Cables!$A$1:$N$200,MATCH(UPPER(E92),Cables!$B$1:$B$200,0),14)</f>
        <v>#N/A</v>
      </c>
      <c r="AA92" s="8" t="e">
        <f t="shared" si="25"/>
        <v>#VALUE!</v>
      </c>
      <c r="AB92" s="8" t="str">
        <f t="shared" si="26"/>
        <v/>
      </c>
      <c r="AC92" s="154">
        <f t="shared" si="33"/>
        <v>2</v>
      </c>
      <c r="AD92" s="8" t="str">
        <f t="shared" si="27"/>
        <v/>
      </c>
      <c r="AE92" s="8">
        <v>5.6699999999999998E-8</v>
      </c>
      <c r="AF92" s="20" t="str">
        <f>IF(ISNUMBER(INDEX(Cables!$A$1:$N$200,MATCH(UPPER(E92),Cables!$B$1:$B$200,0),5)/1000)=FALSE,"",INDEX(Cables!$A$1:$N$200,MATCH(UPPER(E92),Cables!$B$1:$B$200,0),5)/1000)</f>
        <v/>
      </c>
      <c r="AG92" s="20" t="e">
        <f>INDEX(Cables!$A$1:$N$200,MATCH(UPPER(E92),Cables!$B$1:$B$200,0),7)/1000</f>
        <v>#N/A</v>
      </c>
      <c r="AI92" s="8">
        <f t="shared" si="28"/>
        <v>273.16000000000003</v>
      </c>
      <c r="AJ92" s="8"/>
      <c r="AK92" s="21" t="e">
        <f t="shared" si="29"/>
        <v>#VALUE!</v>
      </c>
      <c r="AL92" s="20" t="e">
        <f t="shared" si="30"/>
        <v>#N/A</v>
      </c>
      <c r="AM92" s="21" t="e">
        <f t="shared" si="31"/>
        <v>#VALUE!</v>
      </c>
      <c r="AW92" s="41"/>
      <c r="AX92" s="157">
        <f>INDEX(Cables!A$3:U$91,MATCH('Element relatif aux mesures (I)'!E92,Cables!B$3:B$91,0),21)</f>
        <v>0</v>
      </c>
      <c r="AY92" s="158">
        <f t="shared" si="34"/>
        <v>0</v>
      </c>
      <c r="AZ92" s="158" t="str">
        <f t="shared" si="35"/>
        <v/>
      </c>
    </row>
    <row r="93" spans="1:52" x14ac:dyDescent="0.2">
      <c r="A93" s="31"/>
      <c r="B93" s="32"/>
      <c r="C93" s="30"/>
      <c r="D93" s="31"/>
      <c r="E93" s="45"/>
      <c r="F93" s="35"/>
      <c r="G93" s="36"/>
      <c r="H93" s="37"/>
      <c r="I93" s="46"/>
      <c r="J93" s="31"/>
      <c r="K93" s="31"/>
      <c r="L93" s="31"/>
      <c r="M93" s="38"/>
      <c r="N93" s="39" t="str">
        <f t="shared" si="23"/>
        <v/>
      </c>
      <c r="O93" s="40"/>
      <c r="P93" s="29" t="str">
        <f t="shared" si="32"/>
        <v/>
      </c>
      <c r="Q93" s="31"/>
      <c r="R93" s="38"/>
      <c r="S93" s="41"/>
      <c r="T93" s="38"/>
      <c r="U93" s="38"/>
      <c r="W93" s="7" t="str">
        <f t="shared" si="24"/>
        <v/>
      </c>
      <c r="X93" s="7" t="str">
        <f>IF(W93="","",(IF(INDEX(Cables!$A$1:$U$200,MATCH(UPPER(E93),Cables!$B$1:$B$200,0),21)="",W93-2,(IF(INDEX(Cables!$A$1:$U$200,MATCH(UPPER(E93),Cables!$B$1:$B$200,0),21)*0.5&lt;P93,"Transit trop important",IF(INDEX(Cables!$A$1:$U$200,MATCH(UPPER(E93),Cables!$B$1:$B$200,0),21)*0.25&gt;P93,W93-2,W93-4))))))</f>
        <v/>
      </c>
      <c r="Y93" s="7" t="str">
        <f>IF(W93="","",(IF(INDEX(Cables!$A$1:$U$200,MATCH(UPPER(E93),Cables!$B$1:$B$200,0),21)="",W93+2,(IF(INDEX(Cables!$A$1:$U$200,MATCH(UPPER(E93),Cables!$B$1:$B$200,0),21)*0.5&lt;P93,"Transit trop important",IF(INDEX(Cables!$A$1:$U$200,MATCH(UPPER(E93),Cables!$B$1:$B$200,0),21)*0.25&gt;P93,W93+2,W93+4))))))</f>
        <v/>
      </c>
      <c r="Z93" s="19" t="e">
        <f>INDEX(Cables!$A$1:$N$200,MATCH(UPPER(E93),Cables!$B$1:$B$200,0),14)</f>
        <v>#N/A</v>
      </c>
      <c r="AA93" s="8" t="e">
        <f t="shared" si="25"/>
        <v>#VALUE!</v>
      </c>
      <c r="AB93" s="8" t="str">
        <f t="shared" si="26"/>
        <v/>
      </c>
      <c r="AC93" s="154">
        <f t="shared" si="33"/>
        <v>2</v>
      </c>
      <c r="AD93" s="8" t="str">
        <f t="shared" si="27"/>
        <v/>
      </c>
      <c r="AE93" s="8">
        <v>5.6699999999999998E-8</v>
      </c>
      <c r="AF93" s="20" t="str">
        <f>IF(ISNUMBER(INDEX(Cables!$A$1:$N$200,MATCH(UPPER(E93),Cables!$B$1:$B$200,0),5)/1000)=FALSE,"",INDEX(Cables!$A$1:$N$200,MATCH(UPPER(E93),Cables!$B$1:$B$200,0),5)/1000)</f>
        <v/>
      </c>
      <c r="AG93" s="20" t="e">
        <f>INDEX(Cables!$A$1:$N$200,MATCH(UPPER(E93),Cables!$B$1:$B$200,0),7)/1000</f>
        <v>#N/A</v>
      </c>
      <c r="AI93" s="8">
        <f t="shared" si="28"/>
        <v>273.16000000000003</v>
      </c>
      <c r="AJ93" s="8"/>
      <c r="AK93" s="21" t="e">
        <f t="shared" si="29"/>
        <v>#VALUE!</v>
      </c>
      <c r="AL93" s="20" t="e">
        <f t="shared" si="30"/>
        <v>#N/A</v>
      </c>
      <c r="AM93" s="21" t="e">
        <f t="shared" si="31"/>
        <v>#VALUE!</v>
      </c>
      <c r="AW93" s="41"/>
      <c r="AX93" s="157">
        <f>INDEX(Cables!A$3:U$91,MATCH('Element relatif aux mesures (I)'!E93,Cables!B$3:B$91,0),21)</f>
        <v>0</v>
      </c>
      <c r="AY93" s="158">
        <f t="shared" si="34"/>
        <v>0</v>
      </c>
      <c r="AZ93" s="158" t="str">
        <f t="shared" si="35"/>
        <v/>
      </c>
    </row>
    <row r="94" spans="1:52" x14ac:dyDescent="0.2">
      <c r="A94" s="31"/>
      <c r="B94" s="32"/>
      <c r="C94" s="30"/>
      <c r="D94" s="31"/>
      <c r="E94" s="45"/>
      <c r="F94" s="35"/>
      <c r="G94" s="36"/>
      <c r="H94" s="37"/>
      <c r="I94" s="46"/>
      <c r="J94" s="31"/>
      <c r="K94" s="31"/>
      <c r="L94" s="31"/>
      <c r="M94" s="38"/>
      <c r="N94" s="39" t="str">
        <f t="shared" si="23"/>
        <v/>
      </c>
      <c r="O94" s="40"/>
      <c r="P94" s="29" t="str">
        <f t="shared" si="32"/>
        <v/>
      </c>
      <c r="Q94" s="31"/>
      <c r="R94" s="38"/>
      <c r="S94" s="41"/>
      <c r="T94" s="38"/>
      <c r="U94" s="38"/>
      <c r="W94" s="7" t="str">
        <f t="shared" si="24"/>
        <v/>
      </c>
      <c r="X94" s="7" t="str">
        <f>IF(W94="","",(IF(INDEX(Cables!$A$1:$U$200,MATCH(UPPER(E94),Cables!$B$1:$B$200,0),21)="",W94-2,(IF(INDEX(Cables!$A$1:$U$200,MATCH(UPPER(E94),Cables!$B$1:$B$200,0),21)*0.5&lt;P94,"Transit trop important",IF(INDEX(Cables!$A$1:$U$200,MATCH(UPPER(E94),Cables!$B$1:$B$200,0),21)*0.25&gt;P94,W94-2,W94-4))))))</f>
        <v/>
      </c>
      <c r="Y94" s="7" t="str">
        <f>IF(W94="","",(IF(INDEX(Cables!$A$1:$U$200,MATCH(UPPER(E94),Cables!$B$1:$B$200,0),21)="",W94+2,(IF(INDEX(Cables!$A$1:$U$200,MATCH(UPPER(E94),Cables!$B$1:$B$200,0),21)*0.5&lt;P94,"Transit trop important",IF(INDEX(Cables!$A$1:$U$200,MATCH(UPPER(E94),Cables!$B$1:$B$200,0),21)*0.25&gt;P94,W94+2,W94+4))))))</f>
        <v/>
      </c>
      <c r="Z94" s="19" t="e">
        <f>INDEX(Cables!$A$1:$N$200,MATCH(UPPER(E94),Cables!$B$1:$B$200,0),14)</f>
        <v>#N/A</v>
      </c>
      <c r="AA94" s="8" t="e">
        <f t="shared" si="25"/>
        <v>#VALUE!</v>
      </c>
      <c r="AB94" s="8" t="str">
        <f t="shared" si="26"/>
        <v/>
      </c>
      <c r="AC94" s="154">
        <f t="shared" si="33"/>
        <v>2</v>
      </c>
      <c r="AD94" s="8" t="str">
        <f t="shared" si="27"/>
        <v/>
      </c>
      <c r="AE94" s="8">
        <v>5.6699999999999998E-8</v>
      </c>
      <c r="AF94" s="20" t="str">
        <f>IF(ISNUMBER(INDEX(Cables!$A$1:$N$200,MATCH(UPPER(E94),Cables!$B$1:$B$200,0),5)/1000)=FALSE,"",INDEX(Cables!$A$1:$N$200,MATCH(UPPER(E94),Cables!$B$1:$B$200,0),5)/1000)</f>
        <v/>
      </c>
      <c r="AG94" s="20" t="e">
        <f>INDEX(Cables!$A$1:$N$200,MATCH(UPPER(E94),Cables!$B$1:$B$200,0),7)/1000</f>
        <v>#N/A</v>
      </c>
      <c r="AI94" s="8">
        <f t="shared" si="28"/>
        <v>273.16000000000003</v>
      </c>
      <c r="AJ94" s="8"/>
      <c r="AK94" s="21" t="e">
        <f t="shared" si="29"/>
        <v>#VALUE!</v>
      </c>
      <c r="AL94" s="20" t="e">
        <f t="shared" si="30"/>
        <v>#N/A</v>
      </c>
      <c r="AM94" s="21" t="e">
        <f t="shared" si="31"/>
        <v>#VALUE!</v>
      </c>
      <c r="AW94" s="41"/>
      <c r="AX94" s="157">
        <f>INDEX(Cables!A$3:U$91,MATCH('Element relatif aux mesures (I)'!E94,Cables!B$3:B$91,0),21)</f>
        <v>0</v>
      </c>
      <c r="AY94" s="158">
        <f t="shared" si="34"/>
        <v>0</v>
      </c>
      <c r="AZ94" s="158" t="str">
        <f t="shared" si="35"/>
        <v/>
      </c>
    </row>
    <row r="95" spans="1:52" x14ac:dyDescent="0.2">
      <c r="A95" s="31"/>
      <c r="B95" s="32"/>
      <c r="C95" s="30"/>
      <c r="D95" s="31"/>
      <c r="E95" s="45"/>
      <c r="F95" s="35"/>
      <c r="G95" s="36"/>
      <c r="H95" s="37"/>
      <c r="I95" s="46"/>
      <c r="J95" s="31"/>
      <c r="K95" s="31"/>
      <c r="L95" s="31"/>
      <c r="M95" s="38"/>
      <c r="N95" s="39" t="str">
        <f t="shared" si="23"/>
        <v/>
      </c>
      <c r="O95" s="40"/>
      <c r="P95" s="29" t="str">
        <f t="shared" si="32"/>
        <v/>
      </c>
      <c r="Q95" s="31"/>
      <c r="R95" s="38"/>
      <c r="S95" s="41"/>
      <c r="T95" s="38"/>
      <c r="U95" s="38"/>
      <c r="W95" s="7" t="str">
        <f t="shared" si="24"/>
        <v/>
      </c>
      <c r="X95" s="7" t="str">
        <f>IF(W95="","",(IF(INDEX(Cables!$A$1:$U$200,MATCH(UPPER(E95),Cables!$B$1:$B$200,0),21)="",W95-2,(IF(INDEX(Cables!$A$1:$U$200,MATCH(UPPER(E95),Cables!$B$1:$B$200,0),21)*0.5&lt;P95,"Transit trop important",IF(INDEX(Cables!$A$1:$U$200,MATCH(UPPER(E95),Cables!$B$1:$B$200,0),21)*0.25&gt;P95,W95-2,W95-4))))))</f>
        <v/>
      </c>
      <c r="Y95" s="7" t="str">
        <f>IF(W95="","",(IF(INDEX(Cables!$A$1:$U$200,MATCH(UPPER(E95),Cables!$B$1:$B$200,0),21)="",W95+2,(IF(INDEX(Cables!$A$1:$U$200,MATCH(UPPER(E95),Cables!$B$1:$B$200,0),21)*0.5&lt;P95,"Transit trop important",IF(INDEX(Cables!$A$1:$U$200,MATCH(UPPER(E95),Cables!$B$1:$B$200,0),21)*0.25&gt;P95,W95+2,W95+4))))))</f>
        <v/>
      </c>
      <c r="Z95" s="19" t="e">
        <f>INDEX(Cables!$A$1:$N$200,MATCH(UPPER(E95),Cables!$B$1:$B$200,0),14)</f>
        <v>#N/A</v>
      </c>
      <c r="AA95" s="8" t="e">
        <f t="shared" si="25"/>
        <v>#VALUE!</v>
      </c>
      <c r="AB95" s="8" t="str">
        <f t="shared" si="26"/>
        <v/>
      </c>
      <c r="AC95" s="154">
        <f t="shared" si="33"/>
        <v>2</v>
      </c>
      <c r="AD95" s="8" t="str">
        <f t="shared" si="27"/>
        <v/>
      </c>
      <c r="AE95" s="8">
        <v>5.6699999999999998E-8</v>
      </c>
      <c r="AF95" s="20" t="str">
        <f>IF(ISNUMBER(INDEX(Cables!$A$1:$N$200,MATCH(UPPER(E95),Cables!$B$1:$B$200,0),5)/1000)=FALSE,"",INDEX(Cables!$A$1:$N$200,MATCH(UPPER(E95),Cables!$B$1:$B$200,0),5)/1000)</f>
        <v/>
      </c>
      <c r="AG95" s="20" t="e">
        <f>INDEX(Cables!$A$1:$N$200,MATCH(UPPER(E95),Cables!$B$1:$B$200,0),7)/1000</f>
        <v>#N/A</v>
      </c>
      <c r="AI95" s="8">
        <f t="shared" si="28"/>
        <v>273.16000000000003</v>
      </c>
      <c r="AJ95" s="8"/>
      <c r="AK95" s="21" t="e">
        <f t="shared" si="29"/>
        <v>#VALUE!</v>
      </c>
      <c r="AL95" s="20" t="e">
        <f t="shared" si="30"/>
        <v>#N/A</v>
      </c>
      <c r="AM95" s="21" t="e">
        <f t="shared" si="31"/>
        <v>#VALUE!</v>
      </c>
      <c r="AW95" s="41"/>
      <c r="AX95" s="157">
        <f>INDEX(Cables!A$3:U$91,MATCH('Element relatif aux mesures (I)'!E95,Cables!B$3:B$91,0),21)</f>
        <v>0</v>
      </c>
      <c r="AY95" s="158">
        <f t="shared" si="34"/>
        <v>0</v>
      </c>
      <c r="AZ95" s="158" t="str">
        <f t="shared" si="35"/>
        <v/>
      </c>
    </row>
    <row r="96" spans="1:52" x14ac:dyDescent="0.2">
      <c r="A96" s="31"/>
      <c r="B96" s="32"/>
      <c r="C96" s="30"/>
      <c r="D96" s="31"/>
      <c r="E96" s="45"/>
      <c r="F96" s="35"/>
      <c r="G96" s="36"/>
      <c r="H96" s="37"/>
      <c r="I96" s="46"/>
      <c r="J96" s="31"/>
      <c r="K96" s="31"/>
      <c r="L96" s="31"/>
      <c r="M96" s="38"/>
      <c r="N96" s="39" t="str">
        <f t="shared" si="23"/>
        <v/>
      </c>
      <c r="O96" s="40"/>
      <c r="P96" s="29" t="str">
        <f t="shared" si="32"/>
        <v/>
      </c>
      <c r="Q96" s="31"/>
      <c r="R96" s="38"/>
      <c r="S96" s="41"/>
      <c r="T96" s="38"/>
      <c r="U96" s="38"/>
      <c r="W96" s="7" t="str">
        <f t="shared" si="24"/>
        <v/>
      </c>
      <c r="X96" s="7" t="str">
        <f>IF(W96="","",(IF(INDEX(Cables!$A$1:$U$200,MATCH(UPPER(E96),Cables!$B$1:$B$200,0),21)="",W96-2,(IF(INDEX(Cables!$A$1:$U$200,MATCH(UPPER(E96),Cables!$B$1:$B$200,0),21)*0.5&lt;P96,"Transit trop important",IF(INDEX(Cables!$A$1:$U$200,MATCH(UPPER(E96),Cables!$B$1:$B$200,0),21)*0.25&gt;P96,W96-2,W96-4))))))</f>
        <v/>
      </c>
      <c r="Y96" s="7" t="str">
        <f>IF(W96="","",(IF(INDEX(Cables!$A$1:$U$200,MATCH(UPPER(E96),Cables!$B$1:$B$200,0),21)="",W96+2,(IF(INDEX(Cables!$A$1:$U$200,MATCH(UPPER(E96),Cables!$B$1:$B$200,0),21)*0.5&lt;P96,"Transit trop important",IF(INDEX(Cables!$A$1:$U$200,MATCH(UPPER(E96),Cables!$B$1:$B$200,0),21)*0.25&gt;P96,W96+2,W96+4))))))</f>
        <v/>
      </c>
      <c r="Z96" s="19" t="e">
        <f>INDEX(Cables!$A$1:$N$200,MATCH(UPPER(E96),Cables!$B$1:$B$200,0),14)</f>
        <v>#N/A</v>
      </c>
      <c r="AA96" s="8" t="e">
        <f t="shared" si="25"/>
        <v>#VALUE!</v>
      </c>
      <c r="AB96" s="8" t="str">
        <f t="shared" si="26"/>
        <v/>
      </c>
      <c r="AC96" s="154">
        <f t="shared" si="33"/>
        <v>2</v>
      </c>
      <c r="AD96" s="8" t="str">
        <f t="shared" si="27"/>
        <v/>
      </c>
      <c r="AE96" s="8">
        <v>5.6699999999999998E-8</v>
      </c>
      <c r="AF96" s="20" t="str">
        <f>IF(ISNUMBER(INDEX(Cables!$A$1:$N$200,MATCH(UPPER(E96),Cables!$B$1:$B$200,0),5)/1000)=FALSE,"",INDEX(Cables!$A$1:$N$200,MATCH(UPPER(E96),Cables!$B$1:$B$200,0),5)/1000)</f>
        <v/>
      </c>
      <c r="AG96" s="20" t="e">
        <f>INDEX(Cables!$A$1:$N$200,MATCH(UPPER(E96),Cables!$B$1:$B$200,0),7)/1000</f>
        <v>#N/A</v>
      </c>
      <c r="AI96" s="8">
        <f t="shared" si="28"/>
        <v>273.16000000000003</v>
      </c>
      <c r="AJ96" s="8"/>
      <c r="AK96" s="21" t="e">
        <f t="shared" si="29"/>
        <v>#VALUE!</v>
      </c>
      <c r="AL96" s="20" t="e">
        <f t="shared" si="30"/>
        <v>#N/A</v>
      </c>
      <c r="AM96" s="21" t="e">
        <f t="shared" si="31"/>
        <v>#VALUE!</v>
      </c>
      <c r="AW96" s="41"/>
      <c r="AX96" s="157">
        <f>INDEX(Cables!A$3:U$91,MATCH('Element relatif aux mesures (I)'!E96,Cables!B$3:B$91,0),21)</f>
        <v>0</v>
      </c>
      <c r="AY96" s="158">
        <f t="shared" si="34"/>
        <v>0</v>
      </c>
      <c r="AZ96" s="158" t="str">
        <f t="shared" si="35"/>
        <v/>
      </c>
    </row>
    <row r="97" spans="1:52" x14ac:dyDescent="0.2">
      <c r="A97" s="31"/>
      <c r="B97" s="32"/>
      <c r="C97" s="30"/>
      <c r="D97" s="31"/>
      <c r="E97" s="45"/>
      <c r="F97" s="35"/>
      <c r="G97" s="36"/>
      <c r="H97" s="37"/>
      <c r="I97" s="46"/>
      <c r="J97" s="31"/>
      <c r="K97" s="31"/>
      <c r="L97" s="31"/>
      <c r="M97" s="38"/>
      <c r="N97" s="39" t="str">
        <f t="shared" si="23"/>
        <v/>
      </c>
      <c r="O97" s="40"/>
      <c r="P97" s="29" t="str">
        <f t="shared" si="32"/>
        <v/>
      </c>
      <c r="Q97" s="31"/>
      <c r="R97" s="38"/>
      <c r="S97" s="41"/>
      <c r="T97" s="38"/>
      <c r="U97" s="38"/>
      <c r="W97" s="7" t="str">
        <f t="shared" si="24"/>
        <v/>
      </c>
      <c r="X97" s="7" t="str">
        <f>IF(W97="","",(IF(INDEX(Cables!$A$1:$U$200,MATCH(UPPER(E97),Cables!$B$1:$B$200,0),21)="",W97-2,(IF(INDEX(Cables!$A$1:$U$200,MATCH(UPPER(E97),Cables!$B$1:$B$200,0),21)*0.5&lt;P97,"Transit trop important",IF(INDEX(Cables!$A$1:$U$200,MATCH(UPPER(E97),Cables!$B$1:$B$200,0),21)*0.25&gt;P97,W97-2,W97-4))))))</f>
        <v/>
      </c>
      <c r="Y97" s="7" t="str">
        <f>IF(W97="","",(IF(INDEX(Cables!$A$1:$U$200,MATCH(UPPER(E97),Cables!$B$1:$B$200,0),21)="",W97+2,(IF(INDEX(Cables!$A$1:$U$200,MATCH(UPPER(E97),Cables!$B$1:$B$200,0),21)*0.5&lt;P97,"Transit trop important",IF(INDEX(Cables!$A$1:$U$200,MATCH(UPPER(E97),Cables!$B$1:$B$200,0),21)*0.25&gt;P97,W97+2,W97+4))))))</f>
        <v/>
      </c>
      <c r="Z97" s="19" t="e">
        <f>INDEX(Cables!$A$1:$N$200,MATCH(UPPER(E97),Cables!$B$1:$B$200,0),14)</f>
        <v>#N/A</v>
      </c>
      <c r="AA97" s="8" t="e">
        <f t="shared" si="25"/>
        <v>#VALUE!</v>
      </c>
      <c r="AB97" s="8" t="str">
        <f t="shared" si="26"/>
        <v/>
      </c>
      <c r="AC97" s="154">
        <f t="shared" si="33"/>
        <v>2</v>
      </c>
      <c r="AD97" s="8" t="str">
        <f t="shared" si="27"/>
        <v/>
      </c>
      <c r="AE97" s="8">
        <v>5.6699999999999998E-8</v>
      </c>
      <c r="AF97" s="20" t="str">
        <f>IF(ISNUMBER(INDEX(Cables!$A$1:$N$200,MATCH(UPPER(E97),Cables!$B$1:$B$200,0),5)/1000)=FALSE,"",INDEX(Cables!$A$1:$N$200,MATCH(UPPER(E97),Cables!$B$1:$B$200,0),5)/1000)</f>
        <v/>
      </c>
      <c r="AG97" s="20" t="e">
        <f>INDEX(Cables!$A$1:$N$200,MATCH(UPPER(E97),Cables!$B$1:$B$200,0),7)/1000</f>
        <v>#N/A</v>
      </c>
      <c r="AI97" s="8">
        <f t="shared" si="28"/>
        <v>273.16000000000003</v>
      </c>
      <c r="AJ97" s="8"/>
      <c r="AK97" s="21" t="e">
        <f t="shared" si="29"/>
        <v>#VALUE!</v>
      </c>
      <c r="AL97" s="20" t="e">
        <f t="shared" si="30"/>
        <v>#N/A</v>
      </c>
      <c r="AM97" s="21" t="e">
        <f t="shared" si="31"/>
        <v>#VALUE!</v>
      </c>
      <c r="AW97" s="41"/>
      <c r="AX97" s="157">
        <f>INDEX(Cables!A$3:U$91,MATCH('Element relatif aux mesures (I)'!E97,Cables!B$3:B$91,0),21)</f>
        <v>0</v>
      </c>
      <c r="AY97" s="158">
        <f t="shared" si="34"/>
        <v>0</v>
      </c>
      <c r="AZ97" s="158" t="str">
        <f t="shared" si="35"/>
        <v/>
      </c>
    </row>
    <row r="98" spans="1:52" x14ac:dyDescent="0.2">
      <c r="A98" s="31"/>
      <c r="B98" s="32"/>
      <c r="C98" s="30"/>
      <c r="D98" s="31"/>
      <c r="E98" s="45"/>
      <c r="F98" s="35"/>
      <c r="G98" s="36"/>
      <c r="H98" s="37"/>
      <c r="I98" s="46"/>
      <c r="J98" s="31"/>
      <c r="K98" s="31"/>
      <c r="L98" s="31"/>
      <c r="M98" s="38"/>
      <c r="N98" s="39" t="str">
        <f t="shared" si="23"/>
        <v/>
      </c>
      <c r="O98" s="40"/>
      <c r="P98" s="29" t="str">
        <f t="shared" si="32"/>
        <v/>
      </c>
      <c r="Q98" s="31"/>
      <c r="R98" s="38"/>
      <c r="S98" s="41"/>
      <c r="T98" s="38"/>
      <c r="U98" s="38"/>
      <c r="W98" s="7" t="str">
        <f t="shared" si="24"/>
        <v/>
      </c>
      <c r="X98" s="7" t="str">
        <f>IF(W98="","",(IF(INDEX(Cables!$A$1:$U$200,MATCH(UPPER(E98),Cables!$B$1:$B$200,0),21)="",W98-2,(IF(INDEX(Cables!$A$1:$U$200,MATCH(UPPER(E98),Cables!$B$1:$B$200,0),21)*0.5&lt;P98,"Transit trop important",IF(INDEX(Cables!$A$1:$U$200,MATCH(UPPER(E98),Cables!$B$1:$B$200,0),21)*0.25&gt;P98,W98-2,W98-4))))))</f>
        <v/>
      </c>
      <c r="Y98" s="7" t="str">
        <f>IF(W98="","",(IF(INDEX(Cables!$A$1:$U$200,MATCH(UPPER(E98),Cables!$B$1:$B$200,0),21)="",W98+2,(IF(INDEX(Cables!$A$1:$U$200,MATCH(UPPER(E98),Cables!$B$1:$B$200,0),21)*0.5&lt;P98,"Transit trop important",IF(INDEX(Cables!$A$1:$U$200,MATCH(UPPER(E98),Cables!$B$1:$B$200,0),21)*0.25&gt;P98,W98+2,W98+4))))))</f>
        <v/>
      </c>
      <c r="Z98" s="19" t="e">
        <f>INDEX(Cables!$A$1:$N$200,MATCH(UPPER(E98),Cables!$B$1:$B$200,0),14)</f>
        <v>#N/A</v>
      </c>
      <c r="AA98" s="8" t="e">
        <f t="shared" si="25"/>
        <v>#VALUE!</v>
      </c>
      <c r="AB98" s="8" t="str">
        <f t="shared" si="26"/>
        <v/>
      </c>
      <c r="AC98" s="154">
        <f t="shared" si="33"/>
        <v>2</v>
      </c>
      <c r="AD98" s="8" t="str">
        <f t="shared" si="27"/>
        <v/>
      </c>
      <c r="AE98" s="8">
        <v>5.6699999999999998E-8</v>
      </c>
      <c r="AF98" s="20" t="str">
        <f>IF(ISNUMBER(INDEX(Cables!$A$1:$N$200,MATCH(UPPER(E98),Cables!$B$1:$B$200,0),5)/1000)=FALSE,"",INDEX(Cables!$A$1:$N$200,MATCH(UPPER(E98),Cables!$B$1:$B$200,0),5)/1000)</f>
        <v/>
      </c>
      <c r="AG98" s="20" t="e">
        <f>INDEX(Cables!$A$1:$N$200,MATCH(UPPER(E98),Cables!$B$1:$B$200,0),7)/1000</f>
        <v>#N/A</v>
      </c>
      <c r="AI98" s="8">
        <f t="shared" si="28"/>
        <v>273.16000000000003</v>
      </c>
      <c r="AJ98" s="8"/>
      <c r="AK98" s="21" t="e">
        <f t="shared" si="29"/>
        <v>#VALUE!</v>
      </c>
      <c r="AL98" s="20" t="e">
        <f t="shared" si="30"/>
        <v>#N/A</v>
      </c>
      <c r="AM98" s="21" t="e">
        <f t="shared" si="31"/>
        <v>#VALUE!</v>
      </c>
      <c r="AW98" s="41"/>
      <c r="AX98" s="157">
        <f>INDEX(Cables!A$3:U$91,MATCH('Element relatif aux mesures (I)'!E98,Cables!B$3:B$91,0),21)</f>
        <v>0</v>
      </c>
      <c r="AY98" s="158">
        <f t="shared" si="34"/>
        <v>0</v>
      </c>
      <c r="AZ98" s="158" t="str">
        <f t="shared" si="35"/>
        <v/>
      </c>
    </row>
    <row r="99" spans="1:52" x14ac:dyDescent="0.2">
      <c r="A99" s="31"/>
      <c r="B99" s="32"/>
      <c r="C99" s="30"/>
      <c r="D99" s="31"/>
      <c r="E99" s="45"/>
      <c r="F99" s="35"/>
      <c r="G99" s="36"/>
      <c r="H99" s="37"/>
      <c r="I99" s="46"/>
      <c r="J99" s="31"/>
      <c r="K99" s="31"/>
      <c r="L99" s="31"/>
      <c r="M99" s="38"/>
      <c r="N99" s="39" t="str">
        <f t="shared" si="23"/>
        <v/>
      </c>
      <c r="O99" s="40"/>
      <c r="P99" s="29" t="str">
        <f t="shared" si="32"/>
        <v/>
      </c>
      <c r="Q99" s="31"/>
      <c r="R99" s="38"/>
      <c r="S99" s="41"/>
      <c r="T99" s="38"/>
      <c r="U99" s="38"/>
      <c r="W99" s="7" t="str">
        <f t="shared" si="24"/>
        <v/>
      </c>
      <c r="X99" s="7" t="str">
        <f>IF(W99="","",(IF(INDEX(Cables!$A$1:$U$200,MATCH(UPPER(E99),Cables!$B$1:$B$200,0),21)="",W99-2,(IF(INDEX(Cables!$A$1:$U$200,MATCH(UPPER(E99),Cables!$B$1:$B$200,0),21)*0.5&lt;P99,"Transit trop important",IF(INDEX(Cables!$A$1:$U$200,MATCH(UPPER(E99),Cables!$B$1:$B$200,0),21)*0.25&gt;P99,W99-2,W99-4))))))</f>
        <v/>
      </c>
      <c r="Y99" s="7" t="str">
        <f>IF(W99="","",(IF(INDEX(Cables!$A$1:$U$200,MATCH(UPPER(E99),Cables!$B$1:$B$200,0),21)="",W99+2,(IF(INDEX(Cables!$A$1:$U$200,MATCH(UPPER(E99),Cables!$B$1:$B$200,0),21)*0.5&lt;P99,"Transit trop important",IF(INDEX(Cables!$A$1:$U$200,MATCH(UPPER(E99),Cables!$B$1:$B$200,0),21)*0.25&gt;P99,W99+2,W99+4))))))</f>
        <v/>
      </c>
      <c r="Z99" s="19" t="e">
        <f>INDEX(Cables!$A$1:$N$200,MATCH(UPPER(E99),Cables!$B$1:$B$200,0),14)</f>
        <v>#N/A</v>
      </c>
      <c r="AA99" s="8" t="e">
        <f t="shared" si="25"/>
        <v>#VALUE!</v>
      </c>
      <c r="AB99" s="8" t="str">
        <f t="shared" si="26"/>
        <v/>
      </c>
      <c r="AC99" s="154">
        <f t="shared" si="33"/>
        <v>2</v>
      </c>
      <c r="AD99" s="8" t="str">
        <f t="shared" si="27"/>
        <v/>
      </c>
      <c r="AE99" s="8">
        <v>5.6699999999999998E-8</v>
      </c>
      <c r="AF99" s="20" t="str">
        <f>IF(ISNUMBER(INDEX(Cables!$A$1:$N$200,MATCH(UPPER(E99),Cables!$B$1:$B$200,0),5)/1000)=FALSE,"",INDEX(Cables!$A$1:$N$200,MATCH(UPPER(E99),Cables!$B$1:$B$200,0),5)/1000)</f>
        <v/>
      </c>
      <c r="AG99" s="20" t="e">
        <f>INDEX(Cables!$A$1:$N$200,MATCH(UPPER(E99),Cables!$B$1:$B$200,0),7)/1000</f>
        <v>#N/A</v>
      </c>
      <c r="AI99" s="8">
        <f t="shared" si="28"/>
        <v>273.16000000000003</v>
      </c>
      <c r="AJ99" s="8"/>
      <c r="AK99" s="21" t="e">
        <f t="shared" si="29"/>
        <v>#VALUE!</v>
      </c>
      <c r="AL99" s="20" t="e">
        <f t="shared" si="30"/>
        <v>#N/A</v>
      </c>
      <c r="AM99" s="21" t="e">
        <f t="shared" si="31"/>
        <v>#VALUE!</v>
      </c>
      <c r="AW99" s="41"/>
      <c r="AX99" s="157">
        <f>INDEX(Cables!A$3:U$91,MATCH('Element relatif aux mesures (I)'!E99,Cables!B$3:B$91,0),21)</f>
        <v>0</v>
      </c>
      <c r="AY99" s="158">
        <f t="shared" si="34"/>
        <v>0</v>
      </c>
      <c r="AZ99" s="158" t="str">
        <f t="shared" si="35"/>
        <v/>
      </c>
    </row>
    <row r="100" spans="1:52" x14ac:dyDescent="0.2">
      <c r="A100" s="31"/>
      <c r="B100" s="32"/>
      <c r="C100" s="30"/>
      <c r="D100" s="31"/>
      <c r="E100" s="45"/>
      <c r="F100" s="35"/>
      <c r="G100" s="36"/>
      <c r="H100" s="37"/>
      <c r="I100" s="46"/>
      <c r="J100" s="31"/>
      <c r="K100" s="31"/>
      <c r="L100" s="31"/>
      <c r="M100" s="38"/>
      <c r="N100" s="39" t="str">
        <f t="shared" si="23"/>
        <v/>
      </c>
      <c r="O100" s="40"/>
      <c r="P100" s="29" t="str">
        <f t="shared" si="32"/>
        <v/>
      </c>
      <c r="Q100" s="31"/>
      <c r="R100" s="38"/>
      <c r="S100" s="41"/>
      <c r="T100" s="38"/>
      <c r="U100" s="38"/>
      <c r="W100" s="7" t="str">
        <f t="shared" si="24"/>
        <v/>
      </c>
      <c r="X100" s="7" t="str">
        <f>IF(W100="","",(IF(INDEX(Cables!$A$1:$U$200,MATCH(UPPER(E100),Cables!$B$1:$B$200,0),21)="",W100-2,(IF(INDEX(Cables!$A$1:$U$200,MATCH(UPPER(E100),Cables!$B$1:$B$200,0),21)*0.5&lt;P100,"Transit trop important",IF(INDEX(Cables!$A$1:$U$200,MATCH(UPPER(E100),Cables!$B$1:$B$200,0),21)*0.25&gt;P100,W100-2,W100-4))))))</f>
        <v/>
      </c>
      <c r="Y100" s="7" t="str">
        <f>IF(W100="","",(IF(INDEX(Cables!$A$1:$U$200,MATCH(UPPER(E100),Cables!$B$1:$B$200,0),21)="",W100+2,(IF(INDEX(Cables!$A$1:$U$200,MATCH(UPPER(E100),Cables!$B$1:$B$200,0),21)*0.5&lt;P100,"Transit trop important",IF(INDEX(Cables!$A$1:$U$200,MATCH(UPPER(E100),Cables!$B$1:$B$200,0),21)*0.25&gt;P100,W100+2,W100+4))))))</f>
        <v/>
      </c>
      <c r="Z100" s="19" t="e">
        <f>INDEX(Cables!$A$1:$N$200,MATCH(UPPER(E100),Cables!$B$1:$B$200,0),14)</f>
        <v>#N/A</v>
      </c>
      <c r="AA100" s="8" t="e">
        <f t="shared" si="25"/>
        <v>#VALUE!</v>
      </c>
      <c r="AB100" s="8" t="str">
        <f t="shared" si="26"/>
        <v/>
      </c>
      <c r="AC100" s="154">
        <f t="shared" si="33"/>
        <v>2</v>
      </c>
      <c r="AD100" s="8" t="str">
        <f t="shared" si="27"/>
        <v/>
      </c>
      <c r="AE100" s="8">
        <v>5.6699999999999998E-8</v>
      </c>
      <c r="AF100" s="20" t="str">
        <f>IF(ISNUMBER(INDEX(Cables!$A$1:$N$200,MATCH(UPPER(E100),Cables!$B$1:$B$200,0),5)/1000)=FALSE,"",INDEX(Cables!$A$1:$N$200,MATCH(UPPER(E100),Cables!$B$1:$B$200,0),5)/1000)</f>
        <v/>
      </c>
      <c r="AG100" s="20" t="e">
        <f>INDEX(Cables!$A$1:$N$200,MATCH(UPPER(E100),Cables!$B$1:$B$200,0),7)/1000</f>
        <v>#N/A</v>
      </c>
      <c r="AI100" s="8">
        <f t="shared" si="28"/>
        <v>273.16000000000003</v>
      </c>
      <c r="AJ100" s="8"/>
      <c r="AK100" s="21" t="e">
        <f t="shared" si="29"/>
        <v>#VALUE!</v>
      </c>
      <c r="AL100" s="20" t="e">
        <f t="shared" si="30"/>
        <v>#N/A</v>
      </c>
      <c r="AM100" s="21" t="e">
        <f t="shared" si="31"/>
        <v>#VALUE!</v>
      </c>
      <c r="AW100" s="41"/>
      <c r="AX100" s="157">
        <f>INDEX(Cables!A$3:U$91,MATCH('Element relatif aux mesures (I)'!E100,Cables!B$3:B$91,0),21)</f>
        <v>0</v>
      </c>
      <c r="AY100" s="158">
        <f t="shared" si="34"/>
        <v>0</v>
      </c>
      <c r="AZ100" s="158" t="str">
        <f t="shared" si="35"/>
        <v/>
      </c>
    </row>
    <row r="101" spans="1:52" x14ac:dyDescent="0.2">
      <c r="A101" s="31"/>
      <c r="B101" s="32"/>
      <c r="C101" s="30"/>
      <c r="D101" s="31"/>
      <c r="E101" s="45"/>
      <c r="F101" s="35"/>
      <c r="G101" s="36"/>
      <c r="H101" s="37"/>
      <c r="I101" s="46"/>
      <c r="J101" s="31"/>
      <c r="K101" s="31"/>
      <c r="L101" s="31"/>
      <c r="M101" s="38"/>
      <c r="N101" s="39" t="str">
        <f t="shared" si="23"/>
        <v/>
      </c>
      <c r="O101" s="40"/>
      <c r="P101" s="29" t="str">
        <f t="shared" si="32"/>
        <v/>
      </c>
      <c r="Q101" s="31"/>
      <c r="R101" s="38"/>
      <c r="S101" s="41"/>
      <c r="T101" s="38"/>
      <c r="U101" s="38"/>
      <c r="W101" s="7" t="str">
        <f t="shared" si="24"/>
        <v/>
      </c>
      <c r="X101" s="7" t="str">
        <f>IF(W101="","",(IF(INDEX(Cables!$A$1:$U$200,MATCH(UPPER(E101),Cables!$B$1:$B$200,0),21)="",W101-2,(IF(INDEX(Cables!$A$1:$U$200,MATCH(UPPER(E101),Cables!$B$1:$B$200,0),21)*0.5&lt;P101,"Transit trop important",IF(INDEX(Cables!$A$1:$U$200,MATCH(UPPER(E101),Cables!$B$1:$B$200,0),21)*0.25&gt;P101,W101-2,W101-4))))))</f>
        <v/>
      </c>
      <c r="Y101" s="7" t="str">
        <f>IF(W101="","",(IF(INDEX(Cables!$A$1:$U$200,MATCH(UPPER(E101),Cables!$B$1:$B$200,0),21)="",W101+2,(IF(INDEX(Cables!$A$1:$U$200,MATCH(UPPER(E101),Cables!$B$1:$B$200,0),21)*0.5&lt;P101,"Transit trop important",IF(INDEX(Cables!$A$1:$U$200,MATCH(UPPER(E101),Cables!$B$1:$B$200,0),21)*0.25&gt;P101,W101+2,W101+4))))))</f>
        <v/>
      </c>
      <c r="Z101" s="19" t="e">
        <f>INDEX(Cables!$A$1:$N$200,MATCH(UPPER(E101),Cables!$B$1:$B$200,0),14)</f>
        <v>#N/A</v>
      </c>
      <c r="AA101" s="8" t="e">
        <f t="shared" si="25"/>
        <v>#VALUE!</v>
      </c>
      <c r="AB101" s="8" t="str">
        <f t="shared" si="26"/>
        <v/>
      </c>
      <c r="AC101" s="154">
        <f t="shared" si="33"/>
        <v>2</v>
      </c>
      <c r="AD101" s="8" t="str">
        <f t="shared" si="27"/>
        <v/>
      </c>
      <c r="AE101" s="8">
        <v>5.6699999999999998E-8</v>
      </c>
      <c r="AF101" s="20" t="str">
        <f>IF(ISNUMBER(INDEX(Cables!$A$1:$N$200,MATCH(UPPER(E101),Cables!$B$1:$B$200,0),5)/1000)=FALSE,"",INDEX(Cables!$A$1:$N$200,MATCH(UPPER(E101),Cables!$B$1:$B$200,0),5)/1000)</f>
        <v/>
      </c>
      <c r="AG101" s="20" t="e">
        <f>INDEX(Cables!$A$1:$N$200,MATCH(UPPER(E101),Cables!$B$1:$B$200,0),7)/1000</f>
        <v>#N/A</v>
      </c>
      <c r="AI101" s="8">
        <f t="shared" si="28"/>
        <v>273.16000000000003</v>
      </c>
      <c r="AJ101" s="8"/>
      <c r="AK101" s="21" t="e">
        <f t="shared" si="29"/>
        <v>#VALUE!</v>
      </c>
      <c r="AL101" s="20" t="e">
        <f t="shared" si="30"/>
        <v>#N/A</v>
      </c>
      <c r="AM101" s="21" t="e">
        <f t="shared" si="31"/>
        <v>#VALUE!</v>
      </c>
      <c r="AW101" s="41"/>
      <c r="AX101" s="157">
        <f>INDEX(Cables!A$3:U$91,MATCH('Element relatif aux mesures (I)'!E101,Cables!B$3:B$91,0),21)</f>
        <v>0</v>
      </c>
      <c r="AY101" s="158">
        <f t="shared" si="34"/>
        <v>0</v>
      </c>
      <c r="AZ101" s="158" t="str">
        <f t="shared" si="35"/>
        <v/>
      </c>
    </row>
    <row r="102" spans="1:52" x14ac:dyDescent="0.2">
      <c r="A102" s="34"/>
      <c r="B102" s="37"/>
      <c r="C102" s="33"/>
      <c r="D102" s="34"/>
      <c r="E102" s="45"/>
      <c r="F102" s="35"/>
      <c r="G102" s="44"/>
      <c r="H102" s="37"/>
      <c r="I102" s="46"/>
      <c r="J102" s="31"/>
      <c r="K102" s="31"/>
      <c r="L102" s="31"/>
      <c r="M102" s="38"/>
      <c r="N102" s="39" t="str">
        <f t="shared" si="23"/>
        <v/>
      </c>
      <c r="O102" s="40"/>
      <c r="P102" s="29" t="str">
        <f t="shared" si="32"/>
        <v/>
      </c>
      <c r="Q102" s="31"/>
      <c r="R102" s="38"/>
      <c r="S102" s="41"/>
      <c r="T102" s="38"/>
      <c r="U102" s="38"/>
      <c r="W102" s="7" t="str">
        <f t="shared" si="24"/>
        <v/>
      </c>
      <c r="X102" s="7" t="str">
        <f>IF(W102="","",(IF(INDEX(Cables!$A$1:$U$200,MATCH(UPPER(E102),Cables!$B$1:$B$200,0),21)="",W102-2,(IF(INDEX(Cables!$A$1:$U$200,MATCH(UPPER(E102),Cables!$B$1:$B$200,0),21)*0.5&lt;P102,"Transit trop important",IF(INDEX(Cables!$A$1:$U$200,MATCH(UPPER(E102),Cables!$B$1:$B$200,0),21)*0.25&gt;P102,W102-2,W102-4))))))</f>
        <v/>
      </c>
      <c r="Y102" s="7" t="str">
        <f>IF(W102="","",(IF(INDEX(Cables!$A$1:$U$200,MATCH(UPPER(E102),Cables!$B$1:$B$200,0),21)="",W102+2,(IF(INDEX(Cables!$A$1:$U$200,MATCH(UPPER(E102),Cables!$B$1:$B$200,0),21)*0.5&lt;P102,"Transit trop important",IF(INDEX(Cables!$A$1:$U$200,MATCH(UPPER(E102),Cables!$B$1:$B$200,0),21)*0.25&gt;P102,W102+2,W102+4))))))</f>
        <v/>
      </c>
      <c r="Z102" s="19" t="e">
        <f>INDEX(Cables!$A$1:$N$200,MATCH(UPPER(E102),Cables!$B$1:$B$200,0),14)</f>
        <v>#N/A</v>
      </c>
      <c r="AA102" s="8" t="e">
        <f t="shared" si="25"/>
        <v>#VALUE!</v>
      </c>
      <c r="AB102" s="8" t="str">
        <f t="shared" si="26"/>
        <v/>
      </c>
      <c r="AC102" s="154">
        <f t="shared" si="33"/>
        <v>2</v>
      </c>
      <c r="AD102" s="8" t="str">
        <f t="shared" si="27"/>
        <v/>
      </c>
      <c r="AE102" s="8">
        <v>5.6699999999999998E-8</v>
      </c>
      <c r="AF102" s="20" t="str">
        <f>IF(ISNUMBER(INDEX(Cables!$A$1:$N$200,MATCH(UPPER(E102),Cables!$B$1:$B$200,0),5)/1000)=FALSE,"",INDEX(Cables!$A$1:$N$200,MATCH(UPPER(E102),Cables!$B$1:$B$200,0),5)/1000)</f>
        <v/>
      </c>
      <c r="AG102" s="20" t="e">
        <f>INDEX(Cables!$A$1:$N$200,MATCH(UPPER(E102),Cables!$B$1:$B$200,0),7)/1000</f>
        <v>#N/A</v>
      </c>
      <c r="AI102" s="8">
        <f t="shared" si="28"/>
        <v>273.16000000000003</v>
      </c>
      <c r="AJ102" s="8"/>
      <c r="AK102" s="21" t="e">
        <f t="shared" si="29"/>
        <v>#VALUE!</v>
      </c>
      <c r="AL102" s="20" t="e">
        <f t="shared" si="30"/>
        <v>#N/A</v>
      </c>
      <c r="AM102" s="21" t="e">
        <f t="shared" si="31"/>
        <v>#VALUE!</v>
      </c>
      <c r="AW102" s="41"/>
      <c r="AX102" s="157">
        <f>INDEX(Cables!A$3:U$91,MATCH('Element relatif aux mesures (I)'!E102,Cables!B$3:B$91,0),21)</f>
        <v>0</v>
      </c>
      <c r="AY102" s="158">
        <f t="shared" si="34"/>
        <v>0</v>
      </c>
      <c r="AZ102" s="158" t="str">
        <f t="shared" si="35"/>
        <v/>
      </c>
    </row>
    <row r="103" spans="1:52" x14ac:dyDescent="0.2">
      <c r="A103" s="34"/>
      <c r="B103" s="37"/>
      <c r="C103" s="33"/>
      <c r="D103" s="34"/>
      <c r="E103" s="45"/>
      <c r="F103" s="35"/>
      <c r="G103" s="44"/>
      <c r="H103" s="37"/>
      <c r="I103" s="46"/>
      <c r="J103" s="31"/>
      <c r="K103" s="31"/>
      <c r="L103" s="31"/>
      <c r="M103" s="38"/>
      <c r="N103" s="39" t="str">
        <f t="shared" si="23"/>
        <v/>
      </c>
      <c r="O103" s="40"/>
      <c r="P103" s="29" t="str">
        <f t="shared" si="32"/>
        <v/>
      </c>
      <c r="Q103" s="31"/>
      <c r="R103" s="38"/>
      <c r="S103" s="41"/>
      <c r="T103" s="38"/>
      <c r="U103" s="38"/>
      <c r="W103" s="7" t="str">
        <f t="shared" si="24"/>
        <v/>
      </c>
      <c r="X103" s="7" t="str">
        <f>IF(W103="","",(IF(INDEX(Cables!$A$1:$U$200,MATCH(UPPER(E103),Cables!$B$1:$B$200,0),21)="",W103-2,(IF(INDEX(Cables!$A$1:$U$200,MATCH(UPPER(E103),Cables!$B$1:$B$200,0),21)*0.5&lt;P103,"Transit trop important",IF(INDEX(Cables!$A$1:$U$200,MATCH(UPPER(E103),Cables!$B$1:$B$200,0),21)*0.25&gt;P103,W103-2,W103-4))))))</f>
        <v/>
      </c>
      <c r="Y103" s="7" t="str">
        <f>IF(W103="","",(IF(INDEX(Cables!$A$1:$U$200,MATCH(UPPER(E103),Cables!$B$1:$B$200,0),21)="",W103+2,(IF(INDEX(Cables!$A$1:$U$200,MATCH(UPPER(E103),Cables!$B$1:$B$200,0),21)*0.5&lt;P103,"Transit trop important",IF(INDEX(Cables!$A$1:$U$200,MATCH(UPPER(E103),Cables!$B$1:$B$200,0),21)*0.25&gt;P103,W103+2,W103+4))))))</f>
        <v/>
      </c>
      <c r="Z103" s="19" t="e">
        <f>INDEX(Cables!$A$1:$N$200,MATCH(UPPER(E103),Cables!$B$1:$B$200,0),14)</f>
        <v>#N/A</v>
      </c>
      <c r="AA103" s="8" t="e">
        <f t="shared" si="25"/>
        <v>#VALUE!</v>
      </c>
      <c r="AB103" s="8" t="str">
        <f t="shared" si="26"/>
        <v/>
      </c>
      <c r="AC103" s="154">
        <f t="shared" si="33"/>
        <v>2</v>
      </c>
      <c r="AD103" s="8" t="str">
        <f t="shared" si="27"/>
        <v/>
      </c>
      <c r="AE103" s="8">
        <v>5.6699999999999998E-8</v>
      </c>
      <c r="AF103" s="20" t="str">
        <f>IF(ISNUMBER(INDEX(Cables!$A$1:$N$200,MATCH(UPPER(E103),Cables!$B$1:$B$200,0),5)/1000)=FALSE,"",INDEX(Cables!$A$1:$N$200,MATCH(UPPER(E103),Cables!$B$1:$B$200,0),5)/1000)</f>
        <v/>
      </c>
      <c r="AG103" s="20" t="e">
        <f>INDEX(Cables!$A$1:$N$200,MATCH(UPPER(E103),Cables!$B$1:$B$200,0),7)/1000</f>
        <v>#N/A</v>
      </c>
      <c r="AI103" s="8">
        <f t="shared" si="28"/>
        <v>273.16000000000003</v>
      </c>
      <c r="AJ103" s="8"/>
      <c r="AK103" s="21" t="e">
        <f t="shared" si="29"/>
        <v>#VALUE!</v>
      </c>
      <c r="AL103" s="20" t="e">
        <f t="shared" si="30"/>
        <v>#N/A</v>
      </c>
      <c r="AM103" s="21" t="e">
        <f t="shared" si="31"/>
        <v>#VALUE!</v>
      </c>
      <c r="AW103" s="41"/>
      <c r="AX103" s="157">
        <f>INDEX(Cables!A$3:U$91,MATCH('Element relatif aux mesures (I)'!E103,Cables!B$3:B$91,0),21)</f>
        <v>0</v>
      </c>
      <c r="AY103" s="158">
        <f t="shared" si="34"/>
        <v>0</v>
      </c>
      <c r="AZ103" s="158" t="str">
        <f t="shared" si="35"/>
        <v/>
      </c>
    </row>
    <row r="104" spans="1:52" x14ac:dyDescent="0.2">
      <c r="A104" s="34"/>
      <c r="B104" s="37"/>
      <c r="C104" s="33"/>
      <c r="D104" s="34"/>
      <c r="E104" s="45"/>
      <c r="F104" s="35"/>
      <c r="G104" s="44"/>
      <c r="H104" s="37"/>
      <c r="I104" s="46"/>
      <c r="J104" s="31"/>
      <c r="K104" s="31"/>
      <c r="L104" s="31"/>
      <c r="M104" s="38"/>
      <c r="N104" s="39" t="str">
        <f t="shared" si="23"/>
        <v/>
      </c>
      <c r="O104" s="40"/>
      <c r="P104" s="29" t="str">
        <f t="shared" si="32"/>
        <v/>
      </c>
      <c r="Q104" s="31"/>
      <c r="R104" s="38"/>
      <c r="S104" s="41"/>
      <c r="T104" s="38"/>
      <c r="U104" s="38"/>
      <c r="W104" s="7" t="str">
        <f t="shared" si="24"/>
        <v/>
      </c>
      <c r="X104" s="7" t="str">
        <f>IF(W104="","",(IF(INDEX(Cables!$A$1:$U$200,MATCH(UPPER(E104),Cables!$B$1:$B$200,0),21)="",W104-2,(IF(INDEX(Cables!$A$1:$U$200,MATCH(UPPER(E104),Cables!$B$1:$B$200,0),21)*0.5&lt;P104,"Transit trop important",IF(INDEX(Cables!$A$1:$U$200,MATCH(UPPER(E104),Cables!$B$1:$B$200,0),21)*0.25&gt;P104,W104-2,W104-4))))))</f>
        <v/>
      </c>
      <c r="Y104" s="7" t="str">
        <f>IF(W104="","",(IF(INDEX(Cables!$A$1:$U$200,MATCH(UPPER(E104),Cables!$B$1:$B$200,0),21)="",W104+2,(IF(INDEX(Cables!$A$1:$U$200,MATCH(UPPER(E104),Cables!$B$1:$B$200,0),21)*0.5&lt;P104,"Transit trop important",IF(INDEX(Cables!$A$1:$U$200,MATCH(UPPER(E104),Cables!$B$1:$B$200,0),21)*0.25&gt;P104,W104+2,W104+4))))))</f>
        <v/>
      </c>
      <c r="Z104" s="19" t="e">
        <f>INDEX(Cables!$A$1:$N$200,MATCH(UPPER(E104),Cables!$B$1:$B$200,0),14)</f>
        <v>#N/A</v>
      </c>
      <c r="AA104" s="8" t="e">
        <f t="shared" si="25"/>
        <v>#VALUE!</v>
      </c>
      <c r="AB104" s="8" t="str">
        <f t="shared" si="26"/>
        <v/>
      </c>
      <c r="AC104" s="154">
        <f t="shared" si="33"/>
        <v>2</v>
      </c>
      <c r="AD104" s="8" t="str">
        <f t="shared" si="27"/>
        <v/>
      </c>
      <c r="AE104" s="8">
        <v>5.6699999999999998E-8</v>
      </c>
      <c r="AF104" s="20" t="str">
        <f>IF(ISNUMBER(INDEX(Cables!$A$1:$N$200,MATCH(UPPER(E104),Cables!$B$1:$B$200,0),5)/1000)=FALSE,"",INDEX(Cables!$A$1:$N$200,MATCH(UPPER(E104),Cables!$B$1:$B$200,0),5)/1000)</f>
        <v/>
      </c>
      <c r="AG104" s="20" t="e">
        <f>INDEX(Cables!$A$1:$N$200,MATCH(UPPER(E104),Cables!$B$1:$B$200,0),7)/1000</f>
        <v>#N/A</v>
      </c>
      <c r="AI104" s="8">
        <f t="shared" si="28"/>
        <v>273.16000000000003</v>
      </c>
      <c r="AJ104" s="8"/>
      <c r="AK104" s="21" t="e">
        <f t="shared" si="29"/>
        <v>#VALUE!</v>
      </c>
      <c r="AL104" s="20" t="e">
        <f t="shared" si="30"/>
        <v>#N/A</v>
      </c>
      <c r="AM104" s="21" t="e">
        <f t="shared" si="31"/>
        <v>#VALUE!</v>
      </c>
      <c r="AW104" s="41"/>
      <c r="AX104" s="157">
        <f>INDEX(Cables!A$3:U$91,MATCH('Element relatif aux mesures (I)'!E104,Cables!B$3:B$91,0),21)</f>
        <v>0</v>
      </c>
      <c r="AY104" s="158">
        <f t="shared" si="34"/>
        <v>0</v>
      </c>
      <c r="AZ104" s="158" t="str">
        <f t="shared" si="35"/>
        <v/>
      </c>
    </row>
    <row r="105" spans="1:52" x14ac:dyDescent="0.2">
      <c r="A105" s="34"/>
      <c r="B105" s="37"/>
      <c r="C105" s="33"/>
      <c r="D105" s="34"/>
      <c r="E105" s="45"/>
      <c r="F105" s="35"/>
      <c r="G105" s="44"/>
      <c r="H105" s="37"/>
      <c r="I105" s="46"/>
      <c r="J105" s="31"/>
      <c r="K105" s="31"/>
      <c r="L105" s="31"/>
      <c r="M105" s="38"/>
      <c r="N105" s="39" t="str">
        <f t="shared" si="23"/>
        <v/>
      </c>
      <c r="O105" s="40"/>
      <c r="P105" s="29" t="str">
        <f t="shared" si="32"/>
        <v/>
      </c>
      <c r="Q105" s="31"/>
      <c r="R105" s="38"/>
      <c r="S105" s="41"/>
      <c r="T105" s="38"/>
      <c r="U105" s="38"/>
      <c r="W105" s="7" t="str">
        <f t="shared" si="24"/>
        <v/>
      </c>
      <c r="X105" s="7" t="str">
        <f>IF(W105="","",(IF(INDEX(Cables!$A$1:$U$200,MATCH(UPPER(E105),Cables!$B$1:$B$200,0),21)="",W105-2,(IF(INDEX(Cables!$A$1:$U$200,MATCH(UPPER(E105),Cables!$B$1:$B$200,0),21)*0.5&lt;P105,"Transit trop important",IF(INDEX(Cables!$A$1:$U$200,MATCH(UPPER(E105),Cables!$B$1:$B$200,0),21)*0.25&gt;P105,W105-2,W105-4))))))</f>
        <v/>
      </c>
      <c r="Y105" s="7" t="str">
        <f>IF(W105="","",(IF(INDEX(Cables!$A$1:$U$200,MATCH(UPPER(E105),Cables!$B$1:$B$200,0),21)="",W105+2,(IF(INDEX(Cables!$A$1:$U$200,MATCH(UPPER(E105),Cables!$B$1:$B$200,0),21)*0.5&lt;P105,"Transit trop important",IF(INDEX(Cables!$A$1:$U$200,MATCH(UPPER(E105),Cables!$B$1:$B$200,0),21)*0.25&gt;P105,W105+2,W105+4))))))</f>
        <v/>
      </c>
      <c r="Z105" s="19" t="e">
        <f>INDEX(Cables!$A$1:$N$200,MATCH(UPPER(E105),Cables!$B$1:$B$200,0),14)</f>
        <v>#N/A</v>
      </c>
      <c r="AA105" s="8" t="e">
        <f t="shared" si="25"/>
        <v>#VALUE!</v>
      </c>
      <c r="AB105" s="8" t="str">
        <f t="shared" si="26"/>
        <v/>
      </c>
      <c r="AC105" s="154">
        <f t="shared" si="33"/>
        <v>2</v>
      </c>
      <c r="AD105" s="8" t="str">
        <f t="shared" si="27"/>
        <v/>
      </c>
      <c r="AE105" s="8">
        <v>5.6699999999999998E-8</v>
      </c>
      <c r="AF105" s="20" t="str">
        <f>IF(ISNUMBER(INDEX(Cables!$A$1:$N$200,MATCH(UPPER(E105),Cables!$B$1:$B$200,0),5)/1000)=FALSE,"",INDEX(Cables!$A$1:$N$200,MATCH(UPPER(E105),Cables!$B$1:$B$200,0),5)/1000)</f>
        <v/>
      </c>
      <c r="AG105" s="20" t="e">
        <f>INDEX(Cables!$A$1:$N$200,MATCH(UPPER(E105),Cables!$B$1:$B$200,0),7)/1000</f>
        <v>#N/A</v>
      </c>
      <c r="AI105" s="8">
        <f t="shared" si="28"/>
        <v>273.16000000000003</v>
      </c>
      <c r="AJ105" s="8"/>
      <c r="AK105" s="21" t="e">
        <f t="shared" si="29"/>
        <v>#VALUE!</v>
      </c>
      <c r="AL105" s="20" t="e">
        <f t="shared" si="30"/>
        <v>#N/A</v>
      </c>
      <c r="AM105" s="21" t="e">
        <f t="shared" si="31"/>
        <v>#VALUE!</v>
      </c>
      <c r="AW105" s="41"/>
      <c r="AX105" s="157">
        <f>INDEX(Cables!A$3:U$91,MATCH('Element relatif aux mesures (I)'!E105,Cables!B$3:B$91,0),21)</f>
        <v>0</v>
      </c>
      <c r="AY105" s="158">
        <f t="shared" si="34"/>
        <v>0</v>
      </c>
      <c r="AZ105" s="158" t="str">
        <f t="shared" si="35"/>
        <v/>
      </c>
    </row>
    <row r="106" spans="1:52" x14ac:dyDescent="0.2">
      <c r="A106" s="34"/>
      <c r="B106" s="37"/>
      <c r="C106" s="33"/>
      <c r="D106" s="34"/>
      <c r="E106" s="45"/>
      <c r="F106" s="35"/>
      <c r="G106" s="44"/>
      <c r="H106" s="37"/>
      <c r="I106" s="46"/>
      <c r="J106" s="31"/>
      <c r="K106" s="31"/>
      <c r="L106" s="31"/>
      <c r="M106" s="38"/>
      <c r="N106" s="39" t="str">
        <f t="shared" ref="N106:N137" si="36">IF(M106="PAPOTO","1.0%",IF(M106="Tangente","2.5%",""))</f>
        <v/>
      </c>
      <c r="O106" s="40"/>
      <c r="P106" s="29" t="str">
        <f t="shared" si="32"/>
        <v/>
      </c>
      <c r="Q106" s="31"/>
      <c r="R106" s="38"/>
      <c r="S106" s="41"/>
      <c r="T106" s="38"/>
      <c r="U106" s="38"/>
      <c r="W106" s="7" t="str">
        <f t="shared" ref="W106:W137" si="37">IF(P106&lt;&gt;0,IF(AJ106&lt;&gt;"",AJ106-273.16,""),Q106)</f>
        <v/>
      </c>
      <c r="X106" s="7" t="str">
        <f>IF(W106="","",(IF(INDEX(Cables!$A$1:$U$200,MATCH(UPPER(E106),Cables!$B$1:$B$200,0),21)="",W106-2,(IF(INDEX(Cables!$A$1:$U$200,MATCH(UPPER(E106),Cables!$B$1:$B$200,0),21)*0.5&lt;P106,"Transit trop important",IF(INDEX(Cables!$A$1:$U$200,MATCH(UPPER(E106),Cables!$B$1:$B$200,0),21)*0.25&gt;P106,W106-2,W106-4))))))</f>
        <v/>
      </c>
      <c r="Y106" s="7" t="str">
        <f>IF(W106="","",(IF(INDEX(Cables!$A$1:$U$200,MATCH(UPPER(E106),Cables!$B$1:$B$200,0),21)="",W106+2,(IF(INDEX(Cables!$A$1:$U$200,MATCH(UPPER(E106),Cables!$B$1:$B$200,0),21)*0.5&lt;P106,"Transit trop important",IF(INDEX(Cables!$A$1:$U$200,MATCH(UPPER(E106),Cables!$B$1:$B$200,0),21)*0.25&gt;P106,W106+2,W106+4))))))</f>
        <v/>
      </c>
      <c r="Z106" s="19" t="e">
        <f>INDEX(Cables!$A$1:$N$200,MATCH(UPPER(E106),Cables!$B$1:$B$200,0),14)</f>
        <v>#N/A</v>
      </c>
      <c r="AA106" s="8" t="e">
        <f t="shared" ref="AA106:AA137" si="38">0.85*AD106</f>
        <v>#VALUE!</v>
      </c>
      <c r="AB106" s="8" t="str">
        <f t="shared" ref="AB106:AB137" si="39">IF(UPPER(R106)="CLAIR",400,IF(UPPER(R106)="COUVERT",200,""))</f>
        <v/>
      </c>
      <c r="AC106" s="154">
        <f t="shared" si="33"/>
        <v>2</v>
      </c>
      <c r="AD106" s="8" t="str">
        <f t="shared" ref="AD106:AD137" si="40">IF(UPPER(U106)="NOIR",0.88,IF(UPPER(U106)="MAT",0.79,IF(UPPER(U106)="BRILLANT",0.55,"")))</f>
        <v/>
      </c>
      <c r="AE106" s="8">
        <v>5.6699999999999998E-8</v>
      </c>
      <c r="AF106" s="20" t="str">
        <f>IF(ISNUMBER(INDEX(Cables!$A$1:$N$200,MATCH(UPPER(E106),Cables!$B$1:$B$200,0),5)/1000)=FALSE,"",INDEX(Cables!$A$1:$N$200,MATCH(UPPER(E106),Cables!$B$1:$B$200,0),5)/1000)</f>
        <v/>
      </c>
      <c r="AG106" s="20" t="e">
        <f>INDEX(Cables!$A$1:$N$200,MATCH(UPPER(E106),Cables!$B$1:$B$200,0),7)/1000</f>
        <v>#N/A</v>
      </c>
      <c r="AI106" s="8">
        <f t="shared" ref="AI106:AI137" si="41">Q106+273.16</f>
        <v>273.16000000000003</v>
      </c>
      <c r="AJ106" s="8"/>
      <c r="AK106" s="21" t="e">
        <f t="shared" ref="AK106:AK137" si="42">P106^2*AF106*(1+Z106*(AJ106-293.15))+AA106*AB106*AG106</f>
        <v>#VALUE!</v>
      </c>
      <c r="AL106" s="20" t="e">
        <f t="shared" ref="AL106:AL137" si="43">8.55*(AJ106-AI106)*(AC106*AG106)^0.448+AD106*AE106*PI()*AG106*(AJ106^4-AI106^4)</f>
        <v>#N/A</v>
      </c>
      <c r="AM106" s="21" t="e">
        <f t="shared" ref="AM106:AM137" si="44">AK106-AL106</f>
        <v>#VALUE!</v>
      </c>
      <c r="AW106" s="41"/>
      <c r="AX106" s="157">
        <f>INDEX(Cables!A$3:U$91,MATCH('Element relatif aux mesures (I)'!E106,Cables!B$3:B$91,0),21)</f>
        <v>0</v>
      </c>
      <c r="AY106" s="158">
        <f t="shared" si="34"/>
        <v>0</v>
      </c>
      <c r="AZ106" s="158" t="str">
        <f t="shared" si="35"/>
        <v/>
      </c>
    </row>
    <row r="107" spans="1:52" x14ac:dyDescent="0.2">
      <c r="A107" s="34"/>
      <c r="B107" s="37"/>
      <c r="C107" s="33"/>
      <c r="D107" s="34"/>
      <c r="E107" s="45"/>
      <c r="F107" s="35"/>
      <c r="G107" s="44"/>
      <c r="H107" s="37"/>
      <c r="I107" s="46"/>
      <c r="J107" s="31"/>
      <c r="K107" s="31"/>
      <c r="L107" s="31"/>
      <c r="M107" s="38"/>
      <c r="N107" s="39" t="str">
        <f t="shared" si="36"/>
        <v/>
      </c>
      <c r="O107" s="40"/>
      <c r="P107" s="29" t="str">
        <f t="shared" si="32"/>
        <v/>
      </c>
      <c r="Q107" s="31"/>
      <c r="R107" s="38"/>
      <c r="S107" s="41"/>
      <c r="T107" s="38"/>
      <c r="U107" s="38"/>
      <c r="W107" s="7" t="str">
        <f t="shared" si="37"/>
        <v/>
      </c>
      <c r="X107" s="7" t="str">
        <f>IF(W107="","",(IF(INDEX(Cables!$A$1:$U$200,MATCH(UPPER(E107),Cables!$B$1:$B$200,0),21)="",W107-2,(IF(INDEX(Cables!$A$1:$U$200,MATCH(UPPER(E107),Cables!$B$1:$B$200,0),21)*0.5&lt;P107,"Transit trop important",IF(INDEX(Cables!$A$1:$U$200,MATCH(UPPER(E107),Cables!$B$1:$B$200,0),21)*0.25&gt;P107,W107-2,W107-4))))))</f>
        <v/>
      </c>
      <c r="Y107" s="7" t="str">
        <f>IF(W107="","",(IF(INDEX(Cables!$A$1:$U$200,MATCH(UPPER(E107),Cables!$B$1:$B$200,0),21)="",W107+2,(IF(INDEX(Cables!$A$1:$U$200,MATCH(UPPER(E107),Cables!$B$1:$B$200,0),21)*0.5&lt;P107,"Transit trop important",IF(INDEX(Cables!$A$1:$U$200,MATCH(UPPER(E107),Cables!$B$1:$B$200,0),21)*0.25&gt;P107,W107+2,W107+4))))))</f>
        <v/>
      </c>
      <c r="Z107" s="19" t="e">
        <f>INDEX(Cables!$A$1:$N$200,MATCH(UPPER(E107),Cables!$B$1:$B$200,0),14)</f>
        <v>#N/A</v>
      </c>
      <c r="AA107" s="8" t="e">
        <f t="shared" si="38"/>
        <v>#VALUE!</v>
      </c>
      <c r="AB107" s="8" t="str">
        <f t="shared" si="39"/>
        <v/>
      </c>
      <c r="AC107" s="154">
        <f t="shared" si="33"/>
        <v>2</v>
      </c>
      <c r="AD107" s="8" t="str">
        <f t="shared" si="40"/>
        <v/>
      </c>
      <c r="AE107" s="8">
        <v>5.6699999999999998E-8</v>
      </c>
      <c r="AF107" s="20" t="str">
        <f>IF(ISNUMBER(INDEX(Cables!$A$1:$N$200,MATCH(UPPER(E107),Cables!$B$1:$B$200,0),5)/1000)=FALSE,"",INDEX(Cables!$A$1:$N$200,MATCH(UPPER(E107),Cables!$B$1:$B$200,0),5)/1000)</f>
        <v/>
      </c>
      <c r="AG107" s="20" t="e">
        <f>INDEX(Cables!$A$1:$N$200,MATCH(UPPER(E107),Cables!$B$1:$B$200,0),7)/1000</f>
        <v>#N/A</v>
      </c>
      <c r="AI107" s="8">
        <f t="shared" si="41"/>
        <v>273.16000000000003</v>
      </c>
      <c r="AJ107" s="8"/>
      <c r="AK107" s="21" t="e">
        <f t="shared" si="42"/>
        <v>#VALUE!</v>
      </c>
      <c r="AL107" s="20" t="e">
        <f t="shared" si="43"/>
        <v>#N/A</v>
      </c>
      <c r="AM107" s="21" t="e">
        <f t="shared" si="44"/>
        <v>#VALUE!</v>
      </c>
      <c r="AW107" s="41"/>
      <c r="AX107" s="157">
        <f>INDEX(Cables!A$3:U$91,MATCH('Element relatif aux mesures (I)'!E107,Cables!B$3:B$91,0),21)</f>
        <v>0</v>
      </c>
      <c r="AY107" s="158">
        <f t="shared" si="34"/>
        <v>0</v>
      </c>
      <c r="AZ107" s="158" t="str">
        <f t="shared" si="35"/>
        <v/>
      </c>
    </row>
    <row r="108" spans="1:52" x14ac:dyDescent="0.2">
      <c r="A108" s="34"/>
      <c r="B108" s="37"/>
      <c r="C108" s="33"/>
      <c r="D108" s="34"/>
      <c r="E108" s="45"/>
      <c r="F108" s="35"/>
      <c r="G108" s="44"/>
      <c r="H108" s="37"/>
      <c r="I108" s="46"/>
      <c r="J108" s="31"/>
      <c r="K108" s="31"/>
      <c r="L108" s="31"/>
      <c r="M108" s="38"/>
      <c r="N108" s="39" t="str">
        <f t="shared" si="36"/>
        <v/>
      </c>
      <c r="O108" s="40"/>
      <c r="P108" s="29" t="str">
        <f t="shared" si="32"/>
        <v/>
      </c>
      <c r="Q108" s="31"/>
      <c r="R108" s="38"/>
      <c r="S108" s="41"/>
      <c r="T108" s="38"/>
      <c r="U108" s="38"/>
      <c r="W108" s="7" t="str">
        <f t="shared" si="37"/>
        <v/>
      </c>
      <c r="X108" s="7" t="str">
        <f>IF(W108="","",(IF(INDEX(Cables!$A$1:$U$200,MATCH(UPPER(E108),Cables!$B$1:$B$200,0),21)="",W108-2,(IF(INDEX(Cables!$A$1:$U$200,MATCH(UPPER(E108),Cables!$B$1:$B$200,0),21)*0.5&lt;P108,"Transit trop important",IF(INDEX(Cables!$A$1:$U$200,MATCH(UPPER(E108),Cables!$B$1:$B$200,0),21)*0.25&gt;P108,W108-2,W108-4))))))</f>
        <v/>
      </c>
      <c r="Y108" s="7" t="str">
        <f>IF(W108="","",(IF(INDEX(Cables!$A$1:$U$200,MATCH(UPPER(E108),Cables!$B$1:$B$200,0),21)="",W108+2,(IF(INDEX(Cables!$A$1:$U$200,MATCH(UPPER(E108),Cables!$B$1:$B$200,0),21)*0.5&lt;P108,"Transit trop important",IF(INDEX(Cables!$A$1:$U$200,MATCH(UPPER(E108),Cables!$B$1:$B$200,0),21)*0.25&gt;P108,W108+2,W108+4))))))</f>
        <v/>
      </c>
      <c r="Z108" s="19" t="e">
        <f>INDEX(Cables!$A$1:$N$200,MATCH(UPPER(E108),Cables!$B$1:$B$200,0),14)</f>
        <v>#N/A</v>
      </c>
      <c r="AA108" s="8" t="e">
        <f t="shared" si="38"/>
        <v>#VALUE!</v>
      </c>
      <c r="AB108" s="8" t="str">
        <f t="shared" si="39"/>
        <v/>
      </c>
      <c r="AC108" s="154">
        <f t="shared" si="33"/>
        <v>2</v>
      </c>
      <c r="AD108" s="8" t="str">
        <f t="shared" si="40"/>
        <v/>
      </c>
      <c r="AE108" s="8">
        <v>5.6699999999999998E-8</v>
      </c>
      <c r="AF108" s="20" t="str">
        <f>IF(ISNUMBER(INDEX(Cables!$A$1:$N$200,MATCH(UPPER(E108),Cables!$B$1:$B$200,0),5)/1000)=FALSE,"",INDEX(Cables!$A$1:$N$200,MATCH(UPPER(E108),Cables!$B$1:$B$200,0),5)/1000)</f>
        <v/>
      </c>
      <c r="AG108" s="20" t="e">
        <f>INDEX(Cables!$A$1:$N$200,MATCH(UPPER(E108),Cables!$B$1:$B$200,0),7)/1000</f>
        <v>#N/A</v>
      </c>
      <c r="AI108" s="8">
        <f t="shared" si="41"/>
        <v>273.16000000000003</v>
      </c>
      <c r="AJ108" s="8"/>
      <c r="AK108" s="21" t="e">
        <f t="shared" si="42"/>
        <v>#VALUE!</v>
      </c>
      <c r="AL108" s="20" t="e">
        <f t="shared" si="43"/>
        <v>#N/A</v>
      </c>
      <c r="AM108" s="21" t="e">
        <f t="shared" si="44"/>
        <v>#VALUE!</v>
      </c>
      <c r="AW108" s="41"/>
      <c r="AX108" s="157">
        <f>INDEX(Cables!A$3:U$91,MATCH('Element relatif aux mesures (I)'!E108,Cables!B$3:B$91,0),21)</f>
        <v>0</v>
      </c>
      <c r="AY108" s="158">
        <f t="shared" si="34"/>
        <v>0</v>
      </c>
      <c r="AZ108" s="158" t="str">
        <f t="shared" si="35"/>
        <v/>
      </c>
    </row>
    <row r="109" spans="1:52" x14ac:dyDescent="0.2">
      <c r="A109" s="34"/>
      <c r="B109" s="37"/>
      <c r="C109" s="33"/>
      <c r="D109" s="34"/>
      <c r="E109" s="45"/>
      <c r="F109" s="35"/>
      <c r="G109" s="44"/>
      <c r="H109" s="37"/>
      <c r="I109" s="46"/>
      <c r="J109" s="31"/>
      <c r="K109" s="31"/>
      <c r="L109" s="31"/>
      <c r="M109" s="38"/>
      <c r="N109" s="39" t="str">
        <f t="shared" si="36"/>
        <v/>
      </c>
      <c r="O109" s="40"/>
      <c r="P109" s="29" t="str">
        <f t="shared" si="32"/>
        <v/>
      </c>
      <c r="Q109" s="31"/>
      <c r="R109" s="38"/>
      <c r="S109" s="41"/>
      <c r="T109" s="38"/>
      <c r="U109" s="38"/>
      <c r="W109" s="7" t="str">
        <f t="shared" si="37"/>
        <v/>
      </c>
      <c r="X109" s="7" t="str">
        <f>IF(W109="","",(IF(INDEX(Cables!$A$1:$U$200,MATCH(UPPER(E109),Cables!$B$1:$B$200,0),21)="",W109-2,(IF(INDEX(Cables!$A$1:$U$200,MATCH(UPPER(E109),Cables!$B$1:$B$200,0),21)*0.5&lt;P109,"Transit trop important",IF(INDEX(Cables!$A$1:$U$200,MATCH(UPPER(E109),Cables!$B$1:$B$200,0),21)*0.25&gt;P109,W109-2,W109-4))))))</f>
        <v/>
      </c>
      <c r="Y109" s="7" t="str">
        <f>IF(W109="","",(IF(INDEX(Cables!$A$1:$U$200,MATCH(UPPER(E109),Cables!$B$1:$B$200,0),21)="",W109+2,(IF(INDEX(Cables!$A$1:$U$200,MATCH(UPPER(E109),Cables!$B$1:$B$200,0),21)*0.5&lt;P109,"Transit trop important",IF(INDEX(Cables!$A$1:$U$200,MATCH(UPPER(E109),Cables!$B$1:$B$200,0),21)*0.25&gt;P109,W109+2,W109+4))))))</f>
        <v/>
      </c>
      <c r="Z109" s="19" t="e">
        <f>INDEX(Cables!$A$1:$N$200,MATCH(UPPER(E109),Cables!$B$1:$B$200,0),14)</f>
        <v>#N/A</v>
      </c>
      <c r="AA109" s="8" t="e">
        <f t="shared" si="38"/>
        <v>#VALUE!</v>
      </c>
      <c r="AB109" s="8" t="str">
        <f t="shared" si="39"/>
        <v/>
      </c>
      <c r="AC109" s="154">
        <f t="shared" si="33"/>
        <v>2</v>
      </c>
      <c r="AD109" s="8" t="str">
        <f t="shared" si="40"/>
        <v/>
      </c>
      <c r="AE109" s="8">
        <v>5.6699999999999998E-8</v>
      </c>
      <c r="AF109" s="20" t="str">
        <f>IF(ISNUMBER(INDEX(Cables!$A$1:$N$200,MATCH(UPPER(E109),Cables!$B$1:$B$200,0),5)/1000)=FALSE,"",INDEX(Cables!$A$1:$N$200,MATCH(UPPER(E109),Cables!$B$1:$B$200,0),5)/1000)</f>
        <v/>
      </c>
      <c r="AG109" s="20" t="e">
        <f>INDEX(Cables!$A$1:$N$200,MATCH(UPPER(E109),Cables!$B$1:$B$200,0),7)/1000</f>
        <v>#N/A</v>
      </c>
      <c r="AI109" s="8">
        <f t="shared" si="41"/>
        <v>273.16000000000003</v>
      </c>
      <c r="AJ109" s="8"/>
      <c r="AK109" s="21" t="e">
        <f t="shared" si="42"/>
        <v>#VALUE!</v>
      </c>
      <c r="AL109" s="20" t="e">
        <f t="shared" si="43"/>
        <v>#N/A</v>
      </c>
      <c r="AM109" s="21" t="e">
        <f t="shared" si="44"/>
        <v>#VALUE!</v>
      </c>
      <c r="AW109" s="41"/>
      <c r="AX109" s="157">
        <f>INDEX(Cables!A$3:U$91,MATCH('Element relatif aux mesures (I)'!E109,Cables!B$3:B$91,0),21)</f>
        <v>0</v>
      </c>
      <c r="AY109" s="158">
        <f t="shared" si="34"/>
        <v>0</v>
      </c>
      <c r="AZ109" s="158" t="str">
        <f t="shared" si="35"/>
        <v/>
      </c>
    </row>
    <row r="110" spans="1:52" x14ac:dyDescent="0.2">
      <c r="A110" s="34"/>
      <c r="B110" s="37"/>
      <c r="C110" s="33"/>
      <c r="D110" s="34"/>
      <c r="E110" s="45"/>
      <c r="F110" s="35"/>
      <c r="G110" s="44"/>
      <c r="H110" s="37"/>
      <c r="I110" s="46"/>
      <c r="J110" s="31"/>
      <c r="K110" s="31"/>
      <c r="L110" s="31"/>
      <c r="M110" s="38"/>
      <c r="N110" s="39" t="str">
        <f t="shared" si="36"/>
        <v/>
      </c>
      <c r="O110" s="40"/>
      <c r="P110" s="29" t="str">
        <f t="shared" si="32"/>
        <v/>
      </c>
      <c r="Q110" s="31"/>
      <c r="R110" s="38"/>
      <c r="S110" s="41"/>
      <c r="T110" s="38"/>
      <c r="U110" s="38"/>
      <c r="W110" s="7" t="str">
        <f t="shared" si="37"/>
        <v/>
      </c>
      <c r="X110" s="7" t="str">
        <f>IF(W110="","",(IF(INDEX(Cables!$A$1:$U$200,MATCH(UPPER(E110),Cables!$B$1:$B$200,0),21)="",W110-2,(IF(INDEX(Cables!$A$1:$U$200,MATCH(UPPER(E110),Cables!$B$1:$B$200,0),21)*0.5&lt;P110,"Transit trop important",IF(INDEX(Cables!$A$1:$U$200,MATCH(UPPER(E110),Cables!$B$1:$B$200,0),21)*0.25&gt;P110,W110-2,W110-4))))))</f>
        <v/>
      </c>
      <c r="Y110" s="7" t="str">
        <f>IF(W110="","",(IF(INDEX(Cables!$A$1:$U$200,MATCH(UPPER(E110),Cables!$B$1:$B$200,0),21)="",W110+2,(IF(INDEX(Cables!$A$1:$U$200,MATCH(UPPER(E110),Cables!$B$1:$B$200,0),21)*0.5&lt;P110,"Transit trop important",IF(INDEX(Cables!$A$1:$U$200,MATCH(UPPER(E110),Cables!$B$1:$B$200,0),21)*0.25&gt;P110,W110+2,W110+4))))))</f>
        <v/>
      </c>
      <c r="Z110" s="19" t="e">
        <f>INDEX(Cables!$A$1:$N$200,MATCH(UPPER(E110),Cables!$B$1:$B$200,0),14)</f>
        <v>#N/A</v>
      </c>
      <c r="AA110" s="8" t="e">
        <f t="shared" si="38"/>
        <v>#VALUE!</v>
      </c>
      <c r="AB110" s="8" t="str">
        <f t="shared" si="39"/>
        <v/>
      </c>
      <c r="AC110" s="154">
        <f t="shared" si="33"/>
        <v>2</v>
      </c>
      <c r="AD110" s="8" t="str">
        <f t="shared" si="40"/>
        <v/>
      </c>
      <c r="AE110" s="8">
        <v>5.6699999999999998E-8</v>
      </c>
      <c r="AF110" s="20" t="str">
        <f>IF(ISNUMBER(INDEX(Cables!$A$1:$N$200,MATCH(UPPER(E110),Cables!$B$1:$B$200,0),5)/1000)=FALSE,"",INDEX(Cables!$A$1:$N$200,MATCH(UPPER(E110),Cables!$B$1:$B$200,0),5)/1000)</f>
        <v/>
      </c>
      <c r="AG110" s="20" t="e">
        <f>INDEX(Cables!$A$1:$N$200,MATCH(UPPER(E110),Cables!$B$1:$B$200,0),7)/1000</f>
        <v>#N/A</v>
      </c>
      <c r="AI110" s="8">
        <f t="shared" si="41"/>
        <v>273.16000000000003</v>
      </c>
      <c r="AJ110" s="8"/>
      <c r="AK110" s="21" t="e">
        <f t="shared" si="42"/>
        <v>#VALUE!</v>
      </c>
      <c r="AL110" s="20" t="e">
        <f t="shared" si="43"/>
        <v>#N/A</v>
      </c>
      <c r="AM110" s="21" t="e">
        <f t="shared" si="44"/>
        <v>#VALUE!</v>
      </c>
      <c r="AW110" s="41"/>
      <c r="AX110" s="157">
        <f>INDEX(Cables!A$3:U$91,MATCH('Element relatif aux mesures (I)'!E110,Cables!B$3:B$91,0),21)</f>
        <v>0</v>
      </c>
      <c r="AY110" s="158">
        <f t="shared" si="34"/>
        <v>0</v>
      </c>
      <c r="AZ110" s="158" t="str">
        <f t="shared" si="35"/>
        <v/>
      </c>
    </row>
    <row r="111" spans="1:52" x14ac:dyDescent="0.2">
      <c r="A111" s="34"/>
      <c r="B111" s="37"/>
      <c r="C111" s="33"/>
      <c r="D111" s="34"/>
      <c r="E111" s="45"/>
      <c r="F111" s="35"/>
      <c r="G111" s="44"/>
      <c r="H111" s="37"/>
      <c r="I111" s="46"/>
      <c r="J111" s="31"/>
      <c r="K111" s="31"/>
      <c r="L111" s="31"/>
      <c r="M111" s="38"/>
      <c r="N111" s="39" t="str">
        <f t="shared" si="36"/>
        <v/>
      </c>
      <c r="O111" s="40"/>
      <c r="P111" s="29" t="str">
        <f t="shared" si="32"/>
        <v/>
      </c>
      <c r="Q111" s="31"/>
      <c r="R111" s="38"/>
      <c r="S111" s="41"/>
      <c r="T111" s="38"/>
      <c r="U111" s="38"/>
      <c r="W111" s="7" t="str">
        <f t="shared" si="37"/>
        <v/>
      </c>
      <c r="X111" s="7" t="str">
        <f>IF(W111="","",(IF(INDEX(Cables!$A$1:$U$200,MATCH(UPPER(E111),Cables!$B$1:$B$200,0),21)="",W111-2,(IF(INDEX(Cables!$A$1:$U$200,MATCH(UPPER(E111),Cables!$B$1:$B$200,0),21)*0.5&lt;P111,"Transit trop important",IF(INDEX(Cables!$A$1:$U$200,MATCH(UPPER(E111),Cables!$B$1:$B$200,0),21)*0.25&gt;P111,W111-2,W111-4))))))</f>
        <v/>
      </c>
      <c r="Y111" s="7" t="str">
        <f>IF(W111="","",(IF(INDEX(Cables!$A$1:$U$200,MATCH(UPPER(E111),Cables!$B$1:$B$200,0),21)="",W111+2,(IF(INDEX(Cables!$A$1:$U$200,MATCH(UPPER(E111),Cables!$B$1:$B$200,0),21)*0.5&lt;P111,"Transit trop important",IF(INDEX(Cables!$A$1:$U$200,MATCH(UPPER(E111),Cables!$B$1:$B$200,0),21)*0.25&gt;P111,W111+2,W111+4))))))</f>
        <v/>
      </c>
      <c r="Z111" s="19" t="e">
        <f>INDEX(Cables!$A$1:$N$200,MATCH(UPPER(E111),Cables!$B$1:$B$200,0),14)</f>
        <v>#N/A</v>
      </c>
      <c r="AA111" s="8" t="e">
        <f t="shared" si="38"/>
        <v>#VALUE!</v>
      </c>
      <c r="AB111" s="8" t="str">
        <f t="shared" si="39"/>
        <v/>
      </c>
      <c r="AC111" s="154">
        <f t="shared" si="33"/>
        <v>2</v>
      </c>
      <c r="AD111" s="8" t="str">
        <f t="shared" si="40"/>
        <v/>
      </c>
      <c r="AE111" s="8">
        <v>5.6699999999999998E-8</v>
      </c>
      <c r="AF111" s="20" t="str">
        <f>IF(ISNUMBER(INDEX(Cables!$A$1:$N$200,MATCH(UPPER(E111),Cables!$B$1:$B$200,0),5)/1000)=FALSE,"",INDEX(Cables!$A$1:$N$200,MATCH(UPPER(E111),Cables!$B$1:$B$200,0),5)/1000)</f>
        <v/>
      </c>
      <c r="AG111" s="20" t="e">
        <f>INDEX(Cables!$A$1:$N$200,MATCH(UPPER(E111),Cables!$B$1:$B$200,0),7)/1000</f>
        <v>#N/A</v>
      </c>
      <c r="AI111" s="8">
        <f t="shared" si="41"/>
        <v>273.16000000000003</v>
      </c>
      <c r="AJ111" s="8"/>
      <c r="AK111" s="21" t="e">
        <f t="shared" si="42"/>
        <v>#VALUE!</v>
      </c>
      <c r="AL111" s="20" t="e">
        <f t="shared" si="43"/>
        <v>#N/A</v>
      </c>
      <c r="AM111" s="21" t="e">
        <f t="shared" si="44"/>
        <v>#VALUE!</v>
      </c>
      <c r="AW111" s="41"/>
      <c r="AX111" s="157">
        <f>INDEX(Cables!A$3:U$91,MATCH('Element relatif aux mesures (I)'!E111,Cables!B$3:B$91,0),21)</f>
        <v>0</v>
      </c>
      <c r="AY111" s="158">
        <f t="shared" si="34"/>
        <v>0</v>
      </c>
      <c r="AZ111" s="158" t="str">
        <f t="shared" si="35"/>
        <v/>
      </c>
    </row>
    <row r="112" spans="1:52" x14ac:dyDescent="0.2">
      <c r="A112" s="34"/>
      <c r="B112" s="37"/>
      <c r="C112" s="33"/>
      <c r="D112" s="34"/>
      <c r="E112" s="45"/>
      <c r="F112" s="35"/>
      <c r="G112" s="44"/>
      <c r="H112" s="37"/>
      <c r="I112" s="46"/>
      <c r="J112" s="31"/>
      <c r="K112" s="31"/>
      <c r="L112" s="31"/>
      <c r="M112" s="38"/>
      <c r="N112" s="39" t="str">
        <f t="shared" si="36"/>
        <v/>
      </c>
      <c r="O112" s="40"/>
      <c r="P112" s="29" t="str">
        <f t="shared" si="32"/>
        <v/>
      </c>
      <c r="Q112" s="31"/>
      <c r="R112" s="38"/>
      <c r="S112" s="41"/>
      <c r="T112" s="38"/>
      <c r="U112" s="38"/>
      <c r="W112" s="7" t="str">
        <f t="shared" si="37"/>
        <v/>
      </c>
      <c r="X112" s="7" t="str">
        <f>IF(W112="","",(IF(INDEX(Cables!$A$1:$U$200,MATCH(UPPER(E112),Cables!$B$1:$B$200,0),21)="",W112-2,(IF(INDEX(Cables!$A$1:$U$200,MATCH(UPPER(E112),Cables!$B$1:$B$200,0),21)*0.5&lt;P112,"Transit trop important",IF(INDEX(Cables!$A$1:$U$200,MATCH(UPPER(E112),Cables!$B$1:$B$200,0),21)*0.25&gt;P112,W112-2,W112-4))))))</f>
        <v/>
      </c>
      <c r="Y112" s="7" t="str">
        <f>IF(W112="","",(IF(INDEX(Cables!$A$1:$U$200,MATCH(UPPER(E112),Cables!$B$1:$B$200,0),21)="",W112+2,(IF(INDEX(Cables!$A$1:$U$200,MATCH(UPPER(E112),Cables!$B$1:$B$200,0),21)*0.5&lt;P112,"Transit trop important",IF(INDEX(Cables!$A$1:$U$200,MATCH(UPPER(E112),Cables!$B$1:$B$200,0),21)*0.25&gt;P112,W112+2,W112+4))))))</f>
        <v/>
      </c>
      <c r="Z112" s="19" t="e">
        <f>INDEX(Cables!$A$1:$N$200,MATCH(UPPER(E112),Cables!$B$1:$B$200,0),14)</f>
        <v>#N/A</v>
      </c>
      <c r="AA112" s="8" t="e">
        <f t="shared" si="38"/>
        <v>#VALUE!</v>
      </c>
      <c r="AB112" s="8" t="str">
        <f t="shared" si="39"/>
        <v/>
      </c>
      <c r="AC112" s="154">
        <f t="shared" si="33"/>
        <v>2</v>
      </c>
      <c r="AD112" s="8" t="str">
        <f t="shared" si="40"/>
        <v/>
      </c>
      <c r="AE112" s="8">
        <v>5.6699999999999998E-8</v>
      </c>
      <c r="AF112" s="20" t="str">
        <f>IF(ISNUMBER(INDEX(Cables!$A$1:$N$200,MATCH(UPPER(E112),Cables!$B$1:$B$200,0),5)/1000)=FALSE,"",INDEX(Cables!$A$1:$N$200,MATCH(UPPER(E112),Cables!$B$1:$B$200,0),5)/1000)</f>
        <v/>
      </c>
      <c r="AG112" s="20" t="e">
        <f>INDEX(Cables!$A$1:$N$200,MATCH(UPPER(E112),Cables!$B$1:$B$200,0),7)/1000</f>
        <v>#N/A</v>
      </c>
      <c r="AI112" s="8">
        <f t="shared" si="41"/>
        <v>273.16000000000003</v>
      </c>
      <c r="AJ112" s="8"/>
      <c r="AK112" s="21" t="e">
        <f t="shared" si="42"/>
        <v>#VALUE!</v>
      </c>
      <c r="AL112" s="20" t="e">
        <f t="shared" si="43"/>
        <v>#N/A</v>
      </c>
      <c r="AM112" s="21" t="e">
        <f t="shared" si="44"/>
        <v>#VALUE!</v>
      </c>
      <c r="AW112" s="41"/>
      <c r="AX112" s="157">
        <f>INDEX(Cables!A$3:U$91,MATCH('Element relatif aux mesures (I)'!E112,Cables!B$3:B$91,0),21)</f>
        <v>0</v>
      </c>
      <c r="AY112" s="158">
        <f t="shared" si="34"/>
        <v>0</v>
      </c>
      <c r="AZ112" s="158" t="str">
        <f t="shared" si="35"/>
        <v/>
      </c>
    </row>
    <row r="113" spans="1:52" x14ac:dyDescent="0.2">
      <c r="A113" s="34"/>
      <c r="B113" s="37"/>
      <c r="C113" s="33"/>
      <c r="D113" s="34"/>
      <c r="E113" s="45"/>
      <c r="F113" s="35"/>
      <c r="G113" s="44"/>
      <c r="H113" s="37"/>
      <c r="I113" s="46"/>
      <c r="J113" s="31"/>
      <c r="K113" s="31"/>
      <c r="L113" s="31"/>
      <c r="M113" s="38"/>
      <c r="N113" s="39" t="str">
        <f t="shared" si="36"/>
        <v/>
      </c>
      <c r="O113" s="40"/>
      <c r="P113" s="29" t="str">
        <f t="shared" si="32"/>
        <v/>
      </c>
      <c r="Q113" s="31"/>
      <c r="R113" s="38"/>
      <c r="S113" s="41"/>
      <c r="T113" s="38"/>
      <c r="U113" s="38"/>
      <c r="W113" s="7" t="str">
        <f t="shared" si="37"/>
        <v/>
      </c>
      <c r="X113" s="7" t="str">
        <f>IF(W113="","",(IF(INDEX(Cables!$A$1:$U$200,MATCH(UPPER(E113),Cables!$B$1:$B$200,0),21)="",W113-2,(IF(INDEX(Cables!$A$1:$U$200,MATCH(UPPER(E113),Cables!$B$1:$B$200,0),21)*0.5&lt;P113,"Transit trop important",IF(INDEX(Cables!$A$1:$U$200,MATCH(UPPER(E113),Cables!$B$1:$B$200,0),21)*0.25&gt;P113,W113-2,W113-4))))))</f>
        <v/>
      </c>
      <c r="Y113" s="7" t="str">
        <f>IF(W113="","",(IF(INDEX(Cables!$A$1:$U$200,MATCH(UPPER(E113),Cables!$B$1:$B$200,0),21)="",W113+2,(IF(INDEX(Cables!$A$1:$U$200,MATCH(UPPER(E113),Cables!$B$1:$B$200,0),21)*0.5&lt;P113,"Transit trop important",IF(INDEX(Cables!$A$1:$U$200,MATCH(UPPER(E113),Cables!$B$1:$B$200,0),21)*0.25&gt;P113,W113+2,W113+4))))))</f>
        <v/>
      </c>
      <c r="Z113" s="19" t="e">
        <f>INDEX(Cables!$A$1:$N$200,MATCH(UPPER(E113),Cables!$B$1:$B$200,0),14)</f>
        <v>#N/A</v>
      </c>
      <c r="AA113" s="8" t="e">
        <f t="shared" si="38"/>
        <v>#VALUE!</v>
      </c>
      <c r="AB113" s="8" t="str">
        <f t="shared" si="39"/>
        <v/>
      </c>
      <c r="AC113" s="154">
        <f t="shared" si="33"/>
        <v>2</v>
      </c>
      <c r="AD113" s="8" t="str">
        <f t="shared" si="40"/>
        <v/>
      </c>
      <c r="AE113" s="8">
        <v>5.6699999999999998E-8</v>
      </c>
      <c r="AF113" s="20" t="str">
        <f>IF(ISNUMBER(INDEX(Cables!$A$1:$N$200,MATCH(UPPER(E113),Cables!$B$1:$B$200,0),5)/1000)=FALSE,"",INDEX(Cables!$A$1:$N$200,MATCH(UPPER(E113),Cables!$B$1:$B$200,0),5)/1000)</f>
        <v/>
      </c>
      <c r="AG113" s="20" t="e">
        <f>INDEX(Cables!$A$1:$N$200,MATCH(UPPER(E113),Cables!$B$1:$B$200,0),7)/1000</f>
        <v>#N/A</v>
      </c>
      <c r="AI113" s="8">
        <f t="shared" si="41"/>
        <v>273.16000000000003</v>
      </c>
      <c r="AJ113" s="8"/>
      <c r="AK113" s="21" t="e">
        <f t="shared" si="42"/>
        <v>#VALUE!</v>
      </c>
      <c r="AL113" s="20" t="e">
        <f t="shared" si="43"/>
        <v>#N/A</v>
      </c>
      <c r="AM113" s="21" t="e">
        <f t="shared" si="44"/>
        <v>#VALUE!</v>
      </c>
      <c r="AW113" s="41"/>
      <c r="AX113" s="157">
        <f>INDEX(Cables!A$3:U$91,MATCH('Element relatif aux mesures (I)'!E113,Cables!B$3:B$91,0),21)</f>
        <v>0</v>
      </c>
      <c r="AY113" s="158">
        <f t="shared" si="34"/>
        <v>0</v>
      </c>
      <c r="AZ113" s="158" t="str">
        <f t="shared" si="35"/>
        <v/>
      </c>
    </row>
    <row r="114" spans="1:52" x14ac:dyDescent="0.2">
      <c r="A114" s="34"/>
      <c r="B114" s="37"/>
      <c r="C114" s="33"/>
      <c r="D114" s="34"/>
      <c r="E114" s="45"/>
      <c r="F114" s="35"/>
      <c r="G114" s="44"/>
      <c r="H114" s="37"/>
      <c r="I114" s="46"/>
      <c r="J114" s="31"/>
      <c r="K114" s="31"/>
      <c r="L114" s="31"/>
      <c r="M114" s="38"/>
      <c r="N114" s="39" t="str">
        <f t="shared" si="36"/>
        <v/>
      </c>
      <c r="O114" s="40"/>
      <c r="P114" s="29" t="str">
        <f t="shared" si="32"/>
        <v/>
      </c>
      <c r="Q114" s="31"/>
      <c r="R114" s="38"/>
      <c r="S114" s="41"/>
      <c r="T114" s="38"/>
      <c r="U114" s="38"/>
      <c r="W114" s="7" t="str">
        <f t="shared" si="37"/>
        <v/>
      </c>
      <c r="X114" s="7" t="str">
        <f>IF(W114="","",(IF(INDEX(Cables!$A$1:$U$200,MATCH(UPPER(E114),Cables!$B$1:$B$200,0),21)="",W114-2,(IF(INDEX(Cables!$A$1:$U$200,MATCH(UPPER(E114),Cables!$B$1:$B$200,0),21)*0.5&lt;P114,"Transit trop important",IF(INDEX(Cables!$A$1:$U$200,MATCH(UPPER(E114),Cables!$B$1:$B$200,0),21)*0.25&gt;P114,W114-2,W114-4))))))</f>
        <v/>
      </c>
      <c r="Y114" s="7" t="str">
        <f>IF(W114="","",(IF(INDEX(Cables!$A$1:$U$200,MATCH(UPPER(E114),Cables!$B$1:$B$200,0),21)="",W114+2,(IF(INDEX(Cables!$A$1:$U$200,MATCH(UPPER(E114),Cables!$B$1:$B$200,0),21)*0.5&lt;P114,"Transit trop important",IF(INDEX(Cables!$A$1:$U$200,MATCH(UPPER(E114),Cables!$B$1:$B$200,0),21)*0.25&gt;P114,W114+2,W114+4))))))</f>
        <v/>
      </c>
      <c r="Z114" s="19" t="e">
        <f>INDEX(Cables!$A$1:$N$200,MATCH(UPPER(E114),Cables!$B$1:$B$200,0),14)</f>
        <v>#N/A</v>
      </c>
      <c r="AA114" s="8" t="e">
        <f t="shared" si="38"/>
        <v>#VALUE!</v>
      </c>
      <c r="AB114" s="8" t="str">
        <f t="shared" si="39"/>
        <v/>
      </c>
      <c r="AC114" s="154">
        <f t="shared" si="33"/>
        <v>2</v>
      </c>
      <c r="AD114" s="8" t="str">
        <f t="shared" si="40"/>
        <v/>
      </c>
      <c r="AE114" s="8">
        <v>5.6699999999999998E-8</v>
      </c>
      <c r="AF114" s="20" t="str">
        <f>IF(ISNUMBER(INDEX(Cables!$A$1:$N$200,MATCH(UPPER(E114),Cables!$B$1:$B$200,0),5)/1000)=FALSE,"",INDEX(Cables!$A$1:$N$200,MATCH(UPPER(E114),Cables!$B$1:$B$200,0),5)/1000)</f>
        <v/>
      </c>
      <c r="AG114" s="20" t="e">
        <f>INDEX(Cables!$A$1:$N$200,MATCH(UPPER(E114),Cables!$B$1:$B$200,0),7)/1000</f>
        <v>#N/A</v>
      </c>
      <c r="AI114" s="8">
        <f t="shared" si="41"/>
        <v>273.16000000000003</v>
      </c>
      <c r="AJ114" s="8"/>
      <c r="AK114" s="21" t="e">
        <f t="shared" si="42"/>
        <v>#VALUE!</v>
      </c>
      <c r="AL114" s="20" t="e">
        <f t="shared" si="43"/>
        <v>#N/A</v>
      </c>
      <c r="AM114" s="21" t="e">
        <f t="shared" si="44"/>
        <v>#VALUE!</v>
      </c>
      <c r="AW114" s="41"/>
      <c r="AX114" s="157">
        <f>INDEX(Cables!A$3:U$91,MATCH('Element relatif aux mesures (I)'!E114,Cables!B$3:B$91,0),21)</f>
        <v>0</v>
      </c>
      <c r="AY114" s="158">
        <f t="shared" si="34"/>
        <v>0</v>
      </c>
      <c r="AZ114" s="158" t="str">
        <f t="shared" si="35"/>
        <v/>
      </c>
    </row>
    <row r="115" spans="1:52" x14ac:dyDescent="0.2">
      <c r="A115" s="34"/>
      <c r="B115" s="37"/>
      <c r="C115" s="33"/>
      <c r="D115" s="34"/>
      <c r="E115" s="45"/>
      <c r="F115" s="35"/>
      <c r="G115" s="44"/>
      <c r="H115" s="37"/>
      <c r="I115" s="46"/>
      <c r="J115" s="31"/>
      <c r="K115" s="31"/>
      <c r="L115" s="31"/>
      <c r="M115" s="38"/>
      <c r="N115" s="39" t="str">
        <f t="shared" si="36"/>
        <v/>
      </c>
      <c r="O115" s="40"/>
      <c r="P115" s="29" t="str">
        <f t="shared" si="32"/>
        <v/>
      </c>
      <c r="Q115" s="31"/>
      <c r="R115" s="38"/>
      <c r="S115" s="41"/>
      <c r="T115" s="38"/>
      <c r="U115" s="38"/>
      <c r="W115" s="7" t="str">
        <f t="shared" si="37"/>
        <v/>
      </c>
      <c r="X115" s="7" t="str">
        <f>IF(W115="","",(IF(INDEX(Cables!$A$1:$U$200,MATCH(UPPER(E115),Cables!$B$1:$B$200,0),21)="",W115-2,(IF(INDEX(Cables!$A$1:$U$200,MATCH(UPPER(E115),Cables!$B$1:$B$200,0),21)*0.5&lt;P115,"Transit trop important",IF(INDEX(Cables!$A$1:$U$200,MATCH(UPPER(E115),Cables!$B$1:$B$200,0),21)*0.25&gt;P115,W115-2,W115-4))))))</f>
        <v/>
      </c>
      <c r="Y115" s="7" t="str">
        <f>IF(W115="","",(IF(INDEX(Cables!$A$1:$U$200,MATCH(UPPER(E115),Cables!$B$1:$B$200,0),21)="",W115+2,(IF(INDEX(Cables!$A$1:$U$200,MATCH(UPPER(E115),Cables!$B$1:$B$200,0),21)*0.5&lt;P115,"Transit trop important",IF(INDEX(Cables!$A$1:$U$200,MATCH(UPPER(E115),Cables!$B$1:$B$200,0),21)*0.25&gt;P115,W115+2,W115+4))))))</f>
        <v/>
      </c>
      <c r="Z115" s="19" t="e">
        <f>INDEX(Cables!$A$1:$N$200,MATCH(UPPER(E115),Cables!$B$1:$B$200,0),14)</f>
        <v>#N/A</v>
      </c>
      <c r="AA115" s="8" t="e">
        <f t="shared" si="38"/>
        <v>#VALUE!</v>
      </c>
      <c r="AB115" s="8" t="str">
        <f t="shared" si="39"/>
        <v/>
      </c>
      <c r="AC115" s="154">
        <f t="shared" si="33"/>
        <v>2</v>
      </c>
      <c r="AD115" s="8" t="str">
        <f t="shared" si="40"/>
        <v/>
      </c>
      <c r="AE115" s="8">
        <v>5.6699999999999998E-8</v>
      </c>
      <c r="AF115" s="20" t="str">
        <f>IF(ISNUMBER(INDEX(Cables!$A$1:$N$200,MATCH(UPPER(E115),Cables!$B$1:$B$200,0),5)/1000)=FALSE,"",INDEX(Cables!$A$1:$N$200,MATCH(UPPER(E115),Cables!$B$1:$B$200,0),5)/1000)</f>
        <v/>
      </c>
      <c r="AG115" s="20" t="e">
        <f>INDEX(Cables!$A$1:$N$200,MATCH(UPPER(E115),Cables!$B$1:$B$200,0),7)/1000</f>
        <v>#N/A</v>
      </c>
      <c r="AI115" s="8">
        <f t="shared" si="41"/>
        <v>273.16000000000003</v>
      </c>
      <c r="AJ115" s="8"/>
      <c r="AK115" s="21" t="e">
        <f t="shared" si="42"/>
        <v>#VALUE!</v>
      </c>
      <c r="AL115" s="20" t="e">
        <f t="shared" si="43"/>
        <v>#N/A</v>
      </c>
      <c r="AM115" s="21" t="e">
        <f t="shared" si="44"/>
        <v>#VALUE!</v>
      </c>
      <c r="AW115" s="41"/>
      <c r="AX115" s="157">
        <f>INDEX(Cables!A$3:U$91,MATCH('Element relatif aux mesures (I)'!E115,Cables!B$3:B$91,0),21)</f>
        <v>0</v>
      </c>
      <c r="AY115" s="158">
        <f t="shared" si="34"/>
        <v>0</v>
      </c>
      <c r="AZ115" s="158" t="str">
        <f t="shared" si="35"/>
        <v/>
      </c>
    </row>
    <row r="116" spans="1:52" x14ac:dyDescent="0.2">
      <c r="A116" s="34"/>
      <c r="B116" s="37"/>
      <c r="C116" s="33"/>
      <c r="D116" s="34"/>
      <c r="E116" s="45"/>
      <c r="F116" s="35"/>
      <c r="G116" s="44"/>
      <c r="H116" s="37"/>
      <c r="I116" s="46"/>
      <c r="J116" s="31"/>
      <c r="K116" s="31"/>
      <c r="L116" s="31"/>
      <c r="M116" s="38"/>
      <c r="N116" s="39" t="str">
        <f t="shared" si="36"/>
        <v/>
      </c>
      <c r="O116" s="40"/>
      <c r="P116" s="29" t="str">
        <f t="shared" si="32"/>
        <v/>
      </c>
      <c r="Q116" s="31"/>
      <c r="R116" s="38"/>
      <c r="S116" s="41"/>
      <c r="T116" s="38"/>
      <c r="U116" s="38"/>
      <c r="W116" s="7" t="str">
        <f t="shared" si="37"/>
        <v/>
      </c>
      <c r="X116" s="7" t="str">
        <f>IF(W116="","",(IF(INDEX(Cables!$A$1:$U$200,MATCH(UPPER(E116),Cables!$B$1:$B$200,0),21)="",W116-2,(IF(INDEX(Cables!$A$1:$U$200,MATCH(UPPER(E116),Cables!$B$1:$B$200,0),21)*0.5&lt;P116,"Transit trop important",IF(INDEX(Cables!$A$1:$U$200,MATCH(UPPER(E116),Cables!$B$1:$B$200,0),21)*0.25&gt;P116,W116-2,W116-4))))))</f>
        <v/>
      </c>
      <c r="Y116" s="7" t="str">
        <f>IF(W116="","",(IF(INDEX(Cables!$A$1:$U$200,MATCH(UPPER(E116),Cables!$B$1:$B$200,0),21)="",W116+2,(IF(INDEX(Cables!$A$1:$U$200,MATCH(UPPER(E116),Cables!$B$1:$B$200,0),21)*0.5&lt;P116,"Transit trop important",IF(INDEX(Cables!$A$1:$U$200,MATCH(UPPER(E116),Cables!$B$1:$B$200,0),21)*0.25&gt;P116,W116+2,W116+4))))))</f>
        <v/>
      </c>
      <c r="Z116" s="19" t="e">
        <f>INDEX(Cables!$A$1:$N$200,MATCH(UPPER(E116),Cables!$B$1:$B$200,0),14)</f>
        <v>#N/A</v>
      </c>
      <c r="AA116" s="8" t="e">
        <f t="shared" si="38"/>
        <v>#VALUE!</v>
      </c>
      <c r="AB116" s="8" t="str">
        <f t="shared" si="39"/>
        <v/>
      </c>
      <c r="AC116" s="154">
        <f t="shared" si="33"/>
        <v>2</v>
      </c>
      <c r="AD116" s="8" t="str">
        <f t="shared" si="40"/>
        <v/>
      </c>
      <c r="AE116" s="8">
        <v>5.6699999999999998E-8</v>
      </c>
      <c r="AF116" s="20" t="str">
        <f>IF(ISNUMBER(INDEX(Cables!$A$1:$N$200,MATCH(UPPER(E116),Cables!$B$1:$B$200,0),5)/1000)=FALSE,"",INDEX(Cables!$A$1:$N$200,MATCH(UPPER(E116),Cables!$B$1:$B$200,0),5)/1000)</f>
        <v/>
      </c>
      <c r="AG116" s="20" t="e">
        <f>INDEX(Cables!$A$1:$N$200,MATCH(UPPER(E116),Cables!$B$1:$B$200,0),7)/1000</f>
        <v>#N/A</v>
      </c>
      <c r="AI116" s="8">
        <f t="shared" si="41"/>
        <v>273.16000000000003</v>
      </c>
      <c r="AJ116" s="8"/>
      <c r="AK116" s="21" t="e">
        <f t="shared" si="42"/>
        <v>#VALUE!</v>
      </c>
      <c r="AL116" s="20" t="e">
        <f t="shared" si="43"/>
        <v>#N/A</v>
      </c>
      <c r="AM116" s="21" t="e">
        <f t="shared" si="44"/>
        <v>#VALUE!</v>
      </c>
      <c r="AW116" s="41"/>
      <c r="AX116" s="157">
        <f>INDEX(Cables!A$3:U$91,MATCH('Element relatif aux mesures (I)'!E116,Cables!B$3:B$91,0),21)</f>
        <v>0</v>
      </c>
      <c r="AY116" s="158">
        <f t="shared" si="34"/>
        <v>0</v>
      </c>
      <c r="AZ116" s="158" t="str">
        <f t="shared" si="35"/>
        <v/>
      </c>
    </row>
    <row r="117" spans="1:52" x14ac:dyDescent="0.2">
      <c r="A117" s="34"/>
      <c r="B117" s="37"/>
      <c r="C117" s="33"/>
      <c r="D117" s="34"/>
      <c r="E117" s="45"/>
      <c r="F117" s="35"/>
      <c r="G117" s="44"/>
      <c r="H117" s="37"/>
      <c r="I117" s="46"/>
      <c r="J117" s="31"/>
      <c r="K117" s="31"/>
      <c r="L117" s="31"/>
      <c r="M117" s="38"/>
      <c r="N117" s="39" t="str">
        <f t="shared" si="36"/>
        <v/>
      </c>
      <c r="O117" s="40"/>
      <c r="P117" s="29" t="str">
        <f t="shared" si="32"/>
        <v/>
      </c>
      <c r="Q117" s="31"/>
      <c r="R117" s="38"/>
      <c r="S117" s="41"/>
      <c r="T117" s="38"/>
      <c r="U117" s="38"/>
      <c r="W117" s="7" t="str">
        <f t="shared" si="37"/>
        <v/>
      </c>
      <c r="X117" s="7" t="str">
        <f>IF(W117="","",(IF(INDEX(Cables!$A$1:$U$200,MATCH(UPPER(E117),Cables!$B$1:$B$200,0),21)="",W117-2,(IF(INDEX(Cables!$A$1:$U$200,MATCH(UPPER(E117),Cables!$B$1:$B$200,0),21)*0.5&lt;P117,"Transit trop important",IF(INDEX(Cables!$A$1:$U$200,MATCH(UPPER(E117),Cables!$B$1:$B$200,0),21)*0.25&gt;P117,W117-2,W117-4))))))</f>
        <v/>
      </c>
      <c r="Y117" s="7" t="str">
        <f>IF(W117="","",(IF(INDEX(Cables!$A$1:$U$200,MATCH(UPPER(E117),Cables!$B$1:$B$200,0),21)="",W117+2,(IF(INDEX(Cables!$A$1:$U$200,MATCH(UPPER(E117),Cables!$B$1:$B$200,0),21)*0.5&lt;P117,"Transit trop important",IF(INDEX(Cables!$A$1:$U$200,MATCH(UPPER(E117),Cables!$B$1:$B$200,0),21)*0.25&gt;P117,W117+2,W117+4))))))</f>
        <v/>
      </c>
      <c r="Z117" s="19" t="e">
        <f>INDEX(Cables!$A$1:$N$200,MATCH(UPPER(E117),Cables!$B$1:$B$200,0),14)</f>
        <v>#N/A</v>
      </c>
      <c r="AA117" s="8" t="e">
        <f t="shared" si="38"/>
        <v>#VALUE!</v>
      </c>
      <c r="AB117" s="8" t="str">
        <f t="shared" si="39"/>
        <v/>
      </c>
      <c r="AC117" s="154">
        <f t="shared" si="33"/>
        <v>2</v>
      </c>
      <c r="AD117" s="8" t="str">
        <f t="shared" si="40"/>
        <v/>
      </c>
      <c r="AE117" s="8">
        <v>5.6699999999999998E-8</v>
      </c>
      <c r="AF117" s="20" t="str">
        <f>IF(ISNUMBER(INDEX(Cables!$A$1:$N$200,MATCH(UPPER(E117),Cables!$B$1:$B$200,0),5)/1000)=FALSE,"",INDEX(Cables!$A$1:$N$200,MATCH(UPPER(E117),Cables!$B$1:$B$200,0),5)/1000)</f>
        <v/>
      </c>
      <c r="AG117" s="20" t="e">
        <f>INDEX(Cables!$A$1:$N$200,MATCH(UPPER(E117),Cables!$B$1:$B$200,0),7)/1000</f>
        <v>#N/A</v>
      </c>
      <c r="AI117" s="8">
        <f t="shared" si="41"/>
        <v>273.16000000000003</v>
      </c>
      <c r="AJ117" s="8"/>
      <c r="AK117" s="21" t="e">
        <f t="shared" si="42"/>
        <v>#VALUE!</v>
      </c>
      <c r="AL117" s="20" t="e">
        <f t="shared" si="43"/>
        <v>#N/A</v>
      </c>
      <c r="AM117" s="21" t="e">
        <f t="shared" si="44"/>
        <v>#VALUE!</v>
      </c>
      <c r="AW117" s="41"/>
      <c r="AX117" s="157">
        <f>INDEX(Cables!A$3:U$91,MATCH('Element relatif aux mesures (I)'!E117,Cables!B$3:B$91,0),21)</f>
        <v>0</v>
      </c>
      <c r="AY117" s="158">
        <f t="shared" si="34"/>
        <v>0</v>
      </c>
      <c r="AZ117" s="158" t="str">
        <f t="shared" si="35"/>
        <v/>
      </c>
    </row>
    <row r="118" spans="1:52" x14ac:dyDescent="0.2">
      <c r="A118" s="34"/>
      <c r="B118" s="37"/>
      <c r="C118" s="33"/>
      <c r="D118" s="34"/>
      <c r="E118" s="45"/>
      <c r="F118" s="35"/>
      <c r="G118" s="44"/>
      <c r="H118" s="37"/>
      <c r="I118" s="46"/>
      <c r="J118" s="31"/>
      <c r="K118" s="31"/>
      <c r="L118" s="31"/>
      <c r="M118" s="38"/>
      <c r="N118" s="39" t="str">
        <f t="shared" si="36"/>
        <v/>
      </c>
      <c r="O118" s="40"/>
      <c r="P118" s="29" t="str">
        <f t="shared" si="32"/>
        <v/>
      </c>
      <c r="Q118" s="31"/>
      <c r="R118" s="38"/>
      <c r="S118" s="41"/>
      <c r="T118" s="38"/>
      <c r="U118" s="38"/>
      <c r="W118" s="7" t="str">
        <f t="shared" si="37"/>
        <v/>
      </c>
      <c r="X118" s="7" t="str">
        <f>IF(W118="","",(IF(INDEX(Cables!$A$1:$U$200,MATCH(UPPER(E118),Cables!$B$1:$B$200,0),21)="",W118-2,(IF(INDEX(Cables!$A$1:$U$200,MATCH(UPPER(E118),Cables!$B$1:$B$200,0),21)*0.5&lt;P118,"Transit trop important",IF(INDEX(Cables!$A$1:$U$200,MATCH(UPPER(E118),Cables!$B$1:$B$200,0),21)*0.25&gt;P118,W118-2,W118-4))))))</f>
        <v/>
      </c>
      <c r="Y118" s="7" t="str">
        <f>IF(W118="","",(IF(INDEX(Cables!$A$1:$U$200,MATCH(UPPER(E118),Cables!$B$1:$B$200,0),21)="",W118+2,(IF(INDEX(Cables!$A$1:$U$200,MATCH(UPPER(E118),Cables!$B$1:$B$200,0),21)*0.5&lt;P118,"Transit trop important",IF(INDEX(Cables!$A$1:$U$200,MATCH(UPPER(E118),Cables!$B$1:$B$200,0),21)*0.25&gt;P118,W118+2,W118+4))))))</f>
        <v/>
      </c>
      <c r="Z118" s="19" t="e">
        <f>INDEX(Cables!$A$1:$N$200,MATCH(UPPER(E118),Cables!$B$1:$B$200,0),14)</f>
        <v>#N/A</v>
      </c>
      <c r="AA118" s="8" t="e">
        <f t="shared" si="38"/>
        <v>#VALUE!</v>
      </c>
      <c r="AB118" s="8" t="str">
        <f t="shared" si="39"/>
        <v/>
      </c>
      <c r="AC118" s="154">
        <f t="shared" si="33"/>
        <v>2</v>
      </c>
      <c r="AD118" s="8" t="str">
        <f t="shared" si="40"/>
        <v/>
      </c>
      <c r="AE118" s="8">
        <v>5.6699999999999998E-8</v>
      </c>
      <c r="AF118" s="20" t="str">
        <f>IF(ISNUMBER(INDEX(Cables!$A$1:$N$200,MATCH(UPPER(E118),Cables!$B$1:$B$200,0),5)/1000)=FALSE,"",INDEX(Cables!$A$1:$N$200,MATCH(UPPER(E118),Cables!$B$1:$B$200,0),5)/1000)</f>
        <v/>
      </c>
      <c r="AG118" s="20" t="e">
        <f>INDEX(Cables!$A$1:$N$200,MATCH(UPPER(E118),Cables!$B$1:$B$200,0),7)/1000</f>
        <v>#N/A</v>
      </c>
      <c r="AI118" s="8">
        <f t="shared" si="41"/>
        <v>273.16000000000003</v>
      </c>
      <c r="AJ118" s="8"/>
      <c r="AK118" s="21" t="e">
        <f t="shared" si="42"/>
        <v>#VALUE!</v>
      </c>
      <c r="AL118" s="20" t="e">
        <f t="shared" si="43"/>
        <v>#N/A</v>
      </c>
      <c r="AM118" s="21" t="e">
        <f t="shared" si="44"/>
        <v>#VALUE!</v>
      </c>
      <c r="AW118" s="41"/>
      <c r="AX118" s="157">
        <f>INDEX(Cables!A$3:U$91,MATCH('Element relatif aux mesures (I)'!E118,Cables!B$3:B$91,0),21)</f>
        <v>0</v>
      </c>
      <c r="AY118" s="158">
        <f t="shared" si="34"/>
        <v>0</v>
      </c>
      <c r="AZ118" s="158" t="str">
        <f t="shared" si="35"/>
        <v/>
      </c>
    </row>
    <row r="119" spans="1:52" x14ac:dyDescent="0.2">
      <c r="A119" s="34"/>
      <c r="B119" s="37"/>
      <c r="C119" s="33"/>
      <c r="D119" s="34"/>
      <c r="E119" s="45"/>
      <c r="F119" s="35"/>
      <c r="G119" s="44"/>
      <c r="H119" s="37"/>
      <c r="I119" s="46"/>
      <c r="J119" s="31"/>
      <c r="K119" s="31"/>
      <c r="L119" s="31"/>
      <c r="M119" s="38"/>
      <c r="N119" s="39" t="str">
        <f t="shared" si="36"/>
        <v/>
      </c>
      <c r="O119" s="40"/>
      <c r="P119" s="29" t="str">
        <f t="shared" si="32"/>
        <v/>
      </c>
      <c r="Q119" s="31"/>
      <c r="R119" s="38"/>
      <c r="S119" s="41"/>
      <c r="T119" s="38"/>
      <c r="U119" s="38"/>
      <c r="W119" s="7" t="str">
        <f t="shared" si="37"/>
        <v/>
      </c>
      <c r="X119" s="7" t="str">
        <f>IF(W119="","",(IF(INDEX(Cables!$A$1:$U$200,MATCH(UPPER(E119),Cables!$B$1:$B$200,0),21)="",W119-2,(IF(INDEX(Cables!$A$1:$U$200,MATCH(UPPER(E119),Cables!$B$1:$B$200,0),21)*0.5&lt;P119,"Transit trop important",IF(INDEX(Cables!$A$1:$U$200,MATCH(UPPER(E119),Cables!$B$1:$B$200,0),21)*0.25&gt;P119,W119-2,W119-4))))))</f>
        <v/>
      </c>
      <c r="Y119" s="7" t="str">
        <f>IF(W119="","",(IF(INDEX(Cables!$A$1:$U$200,MATCH(UPPER(E119),Cables!$B$1:$B$200,0),21)="",W119+2,(IF(INDEX(Cables!$A$1:$U$200,MATCH(UPPER(E119),Cables!$B$1:$B$200,0),21)*0.5&lt;P119,"Transit trop important",IF(INDEX(Cables!$A$1:$U$200,MATCH(UPPER(E119),Cables!$B$1:$B$200,0),21)*0.25&gt;P119,W119+2,W119+4))))))</f>
        <v/>
      </c>
      <c r="Z119" s="19" t="e">
        <f>INDEX(Cables!$A$1:$N$200,MATCH(UPPER(E119),Cables!$B$1:$B$200,0),14)</f>
        <v>#N/A</v>
      </c>
      <c r="AA119" s="8" t="e">
        <f t="shared" si="38"/>
        <v>#VALUE!</v>
      </c>
      <c r="AB119" s="8" t="str">
        <f t="shared" si="39"/>
        <v/>
      </c>
      <c r="AC119" s="154">
        <f t="shared" si="33"/>
        <v>2</v>
      </c>
      <c r="AD119" s="8" t="str">
        <f t="shared" si="40"/>
        <v/>
      </c>
      <c r="AE119" s="8">
        <v>5.6699999999999998E-8</v>
      </c>
      <c r="AF119" s="20" t="str">
        <f>IF(ISNUMBER(INDEX(Cables!$A$1:$N$200,MATCH(UPPER(E119),Cables!$B$1:$B$200,0),5)/1000)=FALSE,"",INDEX(Cables!$A$1:$N$200,MATCH(UPPER(E119),Cables!$B$1:$B$200,0),5)/1000)</f>
        <v/>
      </c>
      <c r="AG119" s="20" t="e">
        <f>INDEX(Cables!$A$1:$N$200,MATCH(UPPER(E119),Cables!$B$1:$B$200,0),7)/1000</f>
        <v>#N/A</v>
      </c>
      <c r="AI119" s="8">
        <f t="shared" si="41"/>
        <v>273.16000000000003</v>
      </c>
      <c r="AJ119" s="8"/>
      <c r="AK119" s="21" t="e">
        <f t="shared" si="42"/>
        <v>#VALUE!</v>
      </c>
      <c r="AL119" s="20" t="e">
        <f t="shared" si="43"/>
        <v>#N/A</v>
      </c>
      <c r="AM119" s="21" t="e">
        <f t="shared" si="44"/>
        <v>#VALUE!</v>
      </c>
      <c r="AW119" s="41"/>
      <c r="AX119" s="157">
        <f>INDEX(Cables!A$3:U$91,MATCH('Element relatif aux mesures (I)'!E119,Cables!B$3:B$91,0),21)</f>
        <v>0</v>
      </c>
      <c r="AY119" s="158">
        <f t="shared" si="34"/>
        <v>0</v>
      </c>
      <c r="AZ119" s="158" t="str">
        <f t="shared" si="35"/>
        <v/>
      </c>
    </row>
    <row r="120" spans="1:52" x14ac:dyDescent="0.2">
      <c r="A120" s="34"/>
      <c r="B120" s="37"/>
      <c r="C120" s="33"/>
      <c r="D120" s="34"/>
      <c r="E120" s="45"/>
      <c r="F120" s="35"/>
      <c r="G120" s="44"/>
      <c r="H120" s="37"/>
      <c r="I120" s="46"/>
      <c r="J120" s="31"/>
      <c r="K120" s="31"/>
      <c r="L120" s="31"/>
      <c r="M120" s="38"/>
      <c r="N120" s="39" t="str">
        <f t="shared" si="36"/>
        <v/>
      </c>
      <c r="O120" s="40"/>
      <c r="P120" s="29" t="str">
        <f t="shared" si="32"/>
        <v/>
      </c>
      <c r="Q120" s="31"/>
      <c r="R120" s="38"/>
      <c r="S120" s="41"/>
      <c r="T120" s="38"/>
      <c r="U120" s="38"/>
      <c r="W120" s="7" t="str">
        <f t="shared" si="37"/>
        <v/>
      </c>
      <c r="X120" s="7" t="str">
        <f>IF(W120="","",(IF(INDEX(Cables!$A$1:$U$200,MATCH(UPPER(E120),Cables!$B$1:$B$200,0),21)="",W120-2,(IF(INDEX(Cables!$A$1:$U$200,MATCH(UPPER(E120),Cables!$B$1:$B$200,0),21)*0.5&lt;P120,"Transit trop important",IF(INDEX(Cables!$A$1:$U$200,MATCH(UPPER(E120),Cables!$B$1:$B$200,0),21)*0.25&gt;P120,W120-2,W120-4))))))</f>
        <v/>
      </c>
      <c r="Y120" s="7" t="str">
        <f>IF(W120="","",(IF(INDEX(Cables!$A$1:$U$200,MATCH(UPPER(E120),Cables!$B$1:$B$200,0),21)="",W120+2,(IF(INDEX(Cables!$A$1:$U$200,MATCH(UPPER(E120),Cables!$B$1:$B$200,0),21)*0.5&lt;P120,"Transit trop important",IF(INDEX(Cables!$A$1:$U$200,MATCH(UPPER(E120),Cables!$B$1:$B$200,0),21)*0.25&gt;P120,W120+2,W120+4))))))</f>
        <v/>
      </c>
      <c r="Z120" s="19" t="e">
        <f>INDEX(Cables!$A$1:$N$200,MATCH(UPPER(E120),Cables!$B$1:$B$200,0),14)</f>
        <v>#N/A</v>
      </c>
      <c r="AA120" s="8" t="e">
        <f t="shared" si="38"/>
        <v>#VALUE!</v>
      </c>
      <c r="AB120" s="8" t="str">
        <f t="shared" si="39"/>
        <v/>
      </c>
      <c r="AC120" s="154">
        <f t="shared" si="33"/>
        <v>2</v>
      </c>
      <c r="AD120" s="8" t="str">
        <f t="shared" si="40"/>
        <v/>
      </c>
      <c r="AE120" s="8">
        <v>5.6699999999999998E-8</v>
      </c>
      <c r="AF120" s="20" t="str">
        <f>IF(ISNUMBER(INDEX(Cables!$A$1:$N$200,MATCH(UPPER(E120),Cables!$B$1:$B$200,0),5)/1000)=FALSE,"",INDEX(Cables!$A$1:$N$200,MATCH(UPPER(E120),Cables!$B$1:$B$200,0),5)/1000)</f>
        <v/>
      </c>
      <c r="AG120" s="20" t="e">
        <f>INDEX(Cables!$A$1:$N$200,MATCH(UPPER(E120),Cables!$B$1:$B$200,0),7)/1000</f>
        <v>#N/A</v>
      </c>
      <c r="AI120" s="8">
        <f t="shared" si="41"/>
        <v>273.16000000000003</v>
      </c>
      <c r="AJ120" s="8"/>
      <c r="AK120" s="21" t="e">
        <f t="shared" si="42"/>
        <v>#VALUE!</v>
      </c>
      <c r="AL120" s="20" t="e">
        <f t="shared" si="43"/>
        <v>#N/A</v>
      </c>
      <c r="AM120" s="21" t="e">
        <f t="shared" si="44"/>
        <v>#VALUE!</v>
      </c>
      <c r="AW120" s="41"/>
      <c r="AX120" s="157">
        <f>INDEX(Cables!A$3:U$91,MATCH('Element relatif aux mesures (I)'!E120,Cables!B$3:B$91,0),21)</f>
        <v>0</v>
      </c>
      <c r="AY120" s="158">
        <f t="shared" si="34"/>
        <v>0</v>
      </c>
      <c r="AZ120" s="158" t="str">
        <f t="shared" si="35"/>
        <v/>
      </c>
    </row>
    <row r="121" spans="1:52" x14ac:dyDescent="0.2">
      <c r="A121" s="34"/>
      <c r="B121" s="37"/>
      <c r="C121" s="33"/>
      <c r="D121" s="34"/>
      <c r="E121" s="45"/>
      <c r="F121" s="35"/>
      <c r="G121" s="44"/>
      <c r="H121" s="37"/>
      <c r="I121" s="46"/>
      <c r="J121" s="31"/>
      <c r="K121" s="31"/>
      <c r="L121" s="31"/>
      <c r="M121" s="38"/>
      <c r="N121" s="39" t="str">
        <f t="shared" si="36"/>
        <v/>
      </c>
      <c r="O121" s="40"/>
      <c r="P121" s="29" t="str">
        <f t="shared" si="32"/>
        <v/>
      </c>
      <c r="Q121" s="31"/>
      <c r="R121" s="38"/>
      <c r="S121" s="41"/>
      <c r="T121" s="38"/>
      <c r="U121" s="38"/>
      <c r="W121" s="7" t="str">
        <f t="shared" si="37"/>
        <v/>
      </c>
      <c r="X121" s="7" t="str">
        <f>IF(W121="","",(IF(INDEX(Cables!$A$1:$U$200,MATCH(UPPER(E121),Cables!$B$1:$B$200,0),21)="",W121-2,(IF(INDEX(Cables!$A$1:$U$200,MATCH(UPPER(E121),Cables!$B$1:$B$200,0),21)*0.5&lt;P121,"Transit trop important",IF(INDEX(Cables!$A$1:$U$200,MATCH(UPPER(E121),Cables!$B$1:$B$200,0),21)*0.25&gt;P121,W121-2,W121-4))))))</f>
        <v/>
      </c>
      <c r="Y121" s="7" t="str">
        <f>IF(W121="","",(IF(INDEX(Cables!$A$1:$U$200,MATCH(UPPER(E121),Cables!$B$1:$B$200,0),21)="",W121+2,(IF(INDEX(Cables!$A$1:$U$200,MATCH(UPPER(E121),Cables!$B$1:$B$200,0),21)*0.5&lt;P121,"Transit trop important",IF(INDEX(Cables!$A$1:$U$200,MATCH(UPPER(E121),Cables!$B$1:$B$200,0),21)*0.25&gt;P121,W121+2,W121+4))))))</f>
        <v/>
      </c>
      <c r="Z121" s="19" t="e">
        <f>INDEX(Cables!$A$1:$N$200,MATCH(UPPER(E121),Cables!$B$1:$B$200,0),14)</f>
        <v>#N/A</v>
      </c>
      <c r="AA121" s="8" t="e">
        <f t="shared" si="38"/>
        <v>#VALUE!</v>
      </c>
      <c r="AB121" s="8" t="str">
        <f t="shared" si="39"/>
        <v/>
      </c>
      <c r="AC121" s="154">
        <f t="shared" si="33"/>
        <v>2</v>
      </c>
      <c r="AD121" s="8" t="str">
        <f t="shared" si="40"/>
        <v/>
      </c>
      <c r="AE121" s="8">
        <v>5.6699999999999998E-8</v>
      </c>
      <c r="AF121" s="20" t="str">
        <f>IF(ISNUMBER(INDEX(Cables!$A$1:$N$200,MATCH(UPPER(E121),Cables!$B$1:$B$200,0),5)/1000)=FALSE,"",INDEX(Cables!$A$1:$N$200,MATCH(UPPER(E121),Cables!$B$1:$B$200,0),5)/1000)</f>
        <v/>
      </c>
      <c r="AG121" s="20" t="e">
        <f>INDEX(Cables!$A$1:$N$200,MATCH(UPPER(E121),Cables!$B$1:$B$200,0),7)/1000</f>
        <v>#N/A</v>
      </c>
      <c r="AI121" s="8">
        <f t="shared" si="41"/>
        <v>273.16000000000003</v>
      </c>
      <c r="AJ121" s="8"/>
      <c r="AK121" s="21" t="e">
        <f t="shared" si="42"/>
        <v>#VALUE!</v>
      </c>
      <c r="AL121" s="20" t="e">
        <f t="shared" si="43"/>
        <v>#N/A</v>
      </c>
      <c r="AM121" s="21" t="e">
        <f t="shared" si="44"/>
        <v>#VALUE!</v>
      </c>
      <c r="AW121" s="41"/>
      <c r="AX121" s="157">
        <f>INDEX(Cables!A$3:U$91,MATCH('Element relatif aux mesures (I)'!E121,Cables!B$3:B$91,0),21)</f>
        <v>0</v>
      </c>
      <c r="AY121" s="158">
        <f t="shared" si="34"/>
        <v>0</v>
      </c>
      <c r="AZ121" s="158" t="str">
        <f t="shared" si="35"/>
        <v/>
      </c>
    </row>
    <row r="122" spans="1:52" x14ac:dyDescent="0.2">
      <c r="A122" s="34"/>
      <c r="B122" s="37"/>
      <c r="C122" s="33"/>
      <c r="D122" s="34"/>
      <c r="E122" s="45"/>
      <c r="F122" s="35"/>
      <c r="G122" s="44"/>
      <c r="H122" s="37"/>
      <c r="I122" s="46"/>
      <c r="J122" s="31"/>
      <c r="K122" s="31"/>
      <c r="L122" s="31"/>
      <c r="M122" s="38"/>
      <c r="N122" s="39" t="str">
        <f t="shared" si="36"/>
        <v/>
      </c>
      <c r="O122" s="40"/>
      <c r="P122" s="29" t="str">
        <f t="shared" si="32"/>
        <v/>
      </c>
      <c r="Q122" s="31"/>
      <c r="R122" s="38"/>
      <c r="S122" s="41"/>
      <c r="T122" s="38"/>
      <c r="U122" s="38"/>
      <c r="W122" s="7" t="str">
        <f t="shared" si="37"/>
        <v/>
      </c>
      <c r="X122" s="7" t="str">
        <f>IF(W122="","",(IF(INDEX(Cables!$A$1:$U$200,MATCH(UPPER(E122),Cables!$B$1:$B$200,0),21)="",W122-2,(IF(INDEX(Cables!$A$1:$U$200,MATCH(UPPER(E122),Cables!$B$1:$B$200,0),21)*0.5&lt;P122,"Transit trop important",IF(INDEX(Cables!$A$1:$U$200,MATCH(UPPER(E122),Cables!$B$1:$B$200,0),21)*0.25&gt;P122,W122-2,W122-4))))))</f>
        <v/>
      </c>
      <c r="Y122" s="7" t="str">
        <f>IF(W122="","",(IF(INDEX(Cables!$A$1:$U$200,MATCH(UPPER(E122),Cables!$B$1:$B$200,0),21)="",W122+2,(IF(INDEX(Cables!$A$1:$U$200,MATCH(UPPER(E122),Cables!$B$1:$B$200,0),21)*0.5&lt;P122,"Transit trop important",IF(INDEX(Cables!$A$1:$U$200,MATCH(UPPER(E122),Cables!$B$1:$B$200,0),21)*0.25&gt;P122,W122+2,W122+4))))))</f>
        <v/>
      </c>
      <c r="Z122" s="19" t="e">
        <f>INDEX(Cables!$A$1:$N$200,MATCH(UPPER(E122),Cables!$B$1:$B$200,0),14)</f>
        <v>#N/A</v>
      </c>
      <c r="AA122" s="8" t="e">
        <f t="shared" si="38"/>
        <v>#VALUE!</v>
      </c>
      <c r="AB122" s="8" t="str">
        <f t="shared" si="39"/>
        <v/>
      </c>
      <c r="AC122" s="154">
        <f t="shared" si="33"/>
        <v>2</v>
      </c>
      <c r="AD122" s="8" t="str">
        <f t="shared" si="40"/>
        <v/>
      </c>
      <c r="AE122" s="8">
        <v>5.6699999999999998E-8</v>
      </c>
      <c r="AF122" s="20" t="str">
        <f>IF(ISNUMBER(INDEX(Cables!$A$1:$N$200,MATCH(UPPER(E122),Cables!$B$1:$B$200,0),5)/1000)=FALSE,"",INDEX(Cables!$A$1:$N$200,MATCH(UPPER(E122),Cables!$B$1:$B$200,0),5)/1000)</f>
        <v/>
      </c>
      <c r="AG122" s="20" t="e">
        <f>INDEX(Cables!$A$1:$N$200,MATCH(UPPER(E122),Cables!$B$1:$B$200,0),7)/1000</f>
        <v>#N/A</v>
      </c>
      <c r="AI122" s="8">
        <f t="shared" si="41"/>
        <v>273.16000000000003</v>
      </c>
      <c r="AJ122" s="8"/>
      <c r="AK122" s="21" t="e">
        <f t="shared" si="42"/>
        <v>#VALUE!</v>
      </c>
      <c r="AL122" s="20" t="e">
        <f t="shared" si="43"/>
        <v>#N/A</v>
      </c>
      <c r="AM122" s="21" t="e">
        <f t="shared" si="44"/>
        <v>#VALUE!</v>
      </c>
      <c r="AW122" s="41"/>
      <c r="AX122" s="157">
        <f>INDEX(Cables!A$3:U$91,MATCH('Element relatif aux mesures (I)'!E122,Cables!B$3:B$91,0),21)</f>
        <v>0</v>
      </c>
      <c r="AY122" s="158">
        <f t="shared" si="34"/>
        <v>0</v>
      </c>
      <c r="AZ122" s="158" t="str">
        <f t="shared" si="35"/>
        <v/>
      </c>
    </row>
    <row r="123" spans="1:52" x14ac:dyDescent="0.2">
      <c r="A123" s="34"/>
      <c r="B123" s="37"/>
      <c r="C123" s="33"/>
      <c r="D123" s="34"/>
      <c r="E123" s="45"/>
      <c r="F123" s="35"/>
      <c r="G123" s="44"/>
      <c r="H123" s="37"/>
      <c r="I123" s="46"/>
      <c r="J123" s="31"/>
      <c r="K123" s="31"/>
      <c r="L123" s="31"/>
      <c r="M123" s="38"/>
      <c r="N123" s="39" t="str">
        <f t="shared" si="36"/>
        <v/>
      </c>
      <c r="O123" s="40"/>
      <c r="P123" s="29" t="str">
        <f t="shared" si="32"/>
        <v/>
      </c>
      <c r="Q123" s="31"/>
      <c r="R123" s="38"/>
      <c r="S123" s="41"/>
      <c r="T123" s="38"/>
      <c r="U123" s="38"/>
      <c r="W123" s="7" t="str">
        <f t="shared" si="37"/>
        <v/>
      </c>
      <c r="X123" s="7" t="str">
        <f>IF(W123="","",(IF(INDEX(Cables!$A$1:$U$200,MATCH(UPPER(E123),Cables!$B$1:$B$200,0),21)="",W123-2,(IF(INDEX(Cables!$A$1:$U$200,MATCH(UPPER(E123),Cables!$B$1:$B$200,0),21)*0.5&lt;P123,"Transit trop important",IF(INDEX(Cables!$A$1:$U$200,MATCH(UPPER(E123),Cables!$B$1:$B$200,0),21)*0.25&gt;P123,W123-2,W123-4))))))</f>
        <v/>
      </c>
      <c r="Y123" s="7" t="str">
        <f>IF(W123="","",(IF(INDEX(Cables!$A$1:$U$200,MATCH(UPPER(E123),Cables!$B$1:$B$200,0),21)="",W123+2,(IF(INDEX(Cables!$A$1:$U$200,MATCH(UPPER(E123),Cables!$B$1:$B$200,0),21)*0.5&lt;P123,"Transit trop important",IF(INDEX(Cables!$A$1:$U$200,MATCH(UPPER(E123),Cables!$B$1:$B$200,0),21)*0.25&gt;P123,W123+2,W123+4))))))</f>
        <v/>
      </c>
      <c r="Z123" s="19" t="e">
        <f>INDEX(Cables!$A$1:$N$200,MATCH(UPPER(E123),Cables!$B$1:$B$200,0),14)</f>
        <v>#N/A</v>
      </c>
      <c r="AA123" s="8" t="e">
        <f t="shared" si="38"/>
        <v>#VALUE!</v>
      </c>
      <c r="AB123" s="8" t="str">
        <f t="shared" si="39"/>
        <v/>
      </c>
      <c r="AC123" s="154">
        <f t="shared" si="33"/>
        <v>2</v>
      </c>
      <c r="AD123" s="8" t="str">
        <f t="shared" si="40"/>
        <v/>
      </c>
      <c r="AE123" s="8">
        <v>5.6699999999999998E-8</v>
      </c>
      <c r="AF123" s="20" t="str">
        <f>IF(ISNUMBER(INDEX(Cables!$A$1:$N$200,MATCH(UPPER(E123),Cables!$B$1:$B$200,0),5)/1000)=FALSE,"",INDEX(Cables!$A$1:$N$200,MATCH(UPPER(E123),Cables!$B$1:$B$200,0),5)/1000)</f>
        <v/>
      </c>
      <c r="AG123" s="20" t="e">
        <f>INDEX(Cables!$A$1:$N$200,MATCH(UPPER(E123),Cables!$B$1:$B$200,0),7)/1000</f>
        <v>#N/A</v>
      </c>
      <c r="AI123" s="8">
        <f t="shared" si="41"/>
        <v>273.16000000000003</v>
      </c>
      <c r="AJ123" s="8"/>
      <c r="AK123" s="21" t="e">
        <f t="shared" si="42"/>
        <v>#VALUE!</v>
      </c>
      <c r="AL123" s="20" t="e">
        <f t="shared" si="43"/>
        <v>#N/A</v>
      </c>
      <c r="AM123" s="21" t="e">
        <f t="shared" si="44"/>
        <v>#VALUE!</v>
      </c>
      <c r="AW123" s="41"/>
      <c r="AX123" s="157">
        <f>INDEX(Cables!A$3:U$91,MATCH('Element relatif aux mesures (I)'!E123,Cables!B$3:B$91,0),21)</f>
        <v>0</v>
      </c>
      <c r="AY123" s="158">
        <f t="shared" si="34"/>
        <v>0</v>
      </c>
      <c r="AZ123" s="158" t="str">
        <f t="shared" si="35"/>
        <v/>
      </c>
    </row>
    <row r="124" spans="1:52" x14ac:dyDescent="0.2">
      <c r="A124" s="34"/>
      <c r="B124" s="37"/>
      <c r="C124" s="33"/>
      <c r="D124" s="34"/>
      <c r="E124" s="45"/>
      <c r="F124" s="35"/>
      <c r="G124" s="44"/>
      <c r="H124" s="37"/>
      <c r="I124" s="46"/>
      <c r="J124" s="31"/>
      <c r="K124" s="31"/>
      <c r="L124" s="31"/>
      <c r="M124" s="38"/>
      <c r="N124" s="39" t="str">
        <f t="shared" si="36"/>
        <v/>
      </c>
      <c r="O124" s="40"/>
      <c r="P124" s="29" t="str">
        <f t="shared" si="32"/>
        <v/>
      </c>
      <c r="Q124" s="31"/>
      <c r="R124" s="38"/>
      <c r="S124" s="41"/>
      <c r="T124" s="38"/>
      <c r="U124" s="38"/>
      <c r="W124" s="7" t="str">
        <f t="shared" si="37"/>
        <v/>
      </c>
      <c r="X124" s="7" t="str">
        <f>IF(W124="","",(IF(INDEX(Cables!$A$1:$U$200,MATCH(UPPER(E124),Cables!$B$1:$B$200,0),21)="",W124-2,(IF(INDEX(Cables!$A$1:$U$200,MATCH(UPPER(E124),Cables!$B$1:$B$200,0),21)*0.5&lt;P124,"Transit trop important",IF(INDEX(Cables!$A$1:$U$200,MATCH(UPPER(E124),Cables!$B$1:$B$200,0),21)*0.25&gt;P124,W124-2,W124-4))))))</f>
        <v/>
      </c>
      <c r="Y124" s="7" t="str">
        <f>IF(W124="","",(IF(INDEX(Cables!$A$1:$U$200,MATCH(UPPER(E124),Cables!$B$1:$B$200,0),21)="",W124+2,(IF(INDEX(Cables!$A$1:$U$200,MATCH(UPPER(E124),Cables!$B$1:$B$200,0),21)*0.5&lt;P124,"Transit trop important",IF(INDEX(Cables!$A$1:$U$200,MATCH(UPPER(E124),Cables!$B$1:$B$200,0),21)*0.25&gt;P124,W124+2,W124+4))))))</f>
        <v/>
      </c>
      <c r="Z124" s="19" t="e">
        <f>INDEX(Cables!$A$1:$N$200,MATCH(UPPER(E124),Cables!$B$1:$B$200,0),14)</f>
        <v>#N/A</v>
      </c>
      <c r="AA124" s="8" t="e">
        <f t="shared" si="38"/>
        <v>#VALUE!</v>
      </c>
      <c r="AB124" s="8" t="str">
        <f t="shared" si="39"/>
        <v/>
      </c>
      <c r="AC124" s="154">
        <f t="shared" si="33"/>
        <v>2</v>
      </c>
      <c r="AD124" s="8" t="str">
        <f t="shared" si="40"/>
        <v/>
      </c>
      <c r="AE124" s="8">
        <v>5.6699999999999998E-8</v>
      </c>
      <c r="AF124" s="20" t="str">
        <f>IF(ISNUMBER(INDEX(Cables!$A$1:$N$200,MATCH(UPPER(E124),Cables!$B$1:$B$200,0),5)/1000)=FALSE,"",INDEX(Cables!$A$1:$N$200,MATCH(UPPER(E124),Cables!$B$1:$B$200,0),5)/1000)</f>
        <v/>
      </c>
      <c r="AG124" s="20" t="e">
        <f>INDEX(Cables!$A$1:$N$200,MATCH(UPPER(E124),Cables!$B$1:$B$200,0),7)/1000</f>
        <v>#N/A</v>
      </c>
      <c r="AI124" s="8">
        <f t="shared" si="41"/>
        <v>273.16000000000003</v>
      </c>
      <c r="AJ124" s="8"/>
      <c r="AK124" s="21" t="e">
        <f t="shared" si="42"/>
        <v>#VALUE!</v>
      </c>
      <c r="AL124" s="20" t="e">
        <f t="shared" si="43"/>
        <v>#N/A</v>
      </c>
      <c r="AM124" s="21" t="e">
        <f t="shared" si="44"/>
        <v>#VALUE!</v>
      </c>
      <c r="AW124" s="41"/>
      <c r="AX124" s="157">
        <f>INDEX(Cables!A$3:U$91,MATCH('Element relatif aux mesures (I)'!E124,Cables!B$3:B$91,0),21)</f>
        <v>0</v>
      </c>
      <c r="AY124" s="158">
        <f t="shared" si="34"/>
        <v>0</v>
      </c>
      <c r="AZ124" s="158" t="str">
        <f t="shared" si="35"/>
        <v/>
      </c>
    </row>
    <row r="125" spans="1:52" x14ac:dyDescent="0.2">
      <c r="A125" s="34"/>
      <c r="B125" s="37"/>
      <c r="C125" s="33"/>
      <c r="D125" s="34"/>
      <c r="E125" s="45"/>
      <c r="F125" s="35"/>
      <c r="G125" s="44"/>
      <c r="H125" s="37"/>
      <c r="I125" s="46"/>
      <c r="J125" s="31"/>
      <c r="K125" s="31"/>
      <c r="L125" s="31"/>
      <c r="M125" s="38"/>
      <c r="N125" s="39" t="str">
        <f t="shared" si="36"/>
        <v/>
      </c>
      <c r="O125" s="40"/>
      <c r="P125" s="29" t="str">
        <f t="shared" si="32"/>
        <v/>
      </c>
      <c r="Q125" s="31"/>
      <c r="R125" s="38"/>
      <c r="S125" s="41"/>
      <c r="T125" s="38"/>
      <c r="U125" s="38"/>
      <c r="W125" s="7" t="str">
        <f t="shared" si="37"/>
        <v/>
      </c>
      <c r="X125" s="7" t="str">
        <f>IF(W125="","",(IF(INDEX(Cables!$A$1:$U$200,MATCH(UPPER(E125),Cables!$B$1:$B$200,0),21)="",W125-2,(IF(INDEX(Cables!$A$1:$U$200,MATCH(UPPER(E125),Cables!$B$1:$B$200,0),21)*0.5&lt;P125,"Transit trop important",IF(INDEX(Cables!$A$1:$U$200,MATCH(UPPER(E125),Cables!$B$1:$B$200,0),21)*0.25&gt;P125,W125-2,W125-4))))))</f>
        <v/>
      </c>
      <c r="Y125" s="7" t="str">
        <f>IF(W125="","",(IF(INDEX(Cables!$A$1:$U$200,MATCH(UPPER(E125),Cables!$B$1:$B$200,0),21)="",W125+2,(IF(INDEX(Cables!$A$1:$U$200,MATCH(UPPER(E125),Cables!$B$1:$B$200,0),21)*0.5&lt;P125,"Transit trop important",IF(INDEX(Cables!$A$1:$U$200,MATCH(UPPER(E125),Cables!$B$1:$B$200,0),21)*0.25&gt;P125,W125+2,W125+4))))))</f>
        <v/>
      </c>
      <c r="Z125" s="19" t="e">
        <f>INDEX(Cables!$A$1:$N$200,MATCH(UPPER(E125),Cables!$B$1:$B$200,0),14)</f>
        <v>#N/A</v>
      </c>
      <c r="AA125" s="8" t="e">
        <f t="shared" si="38"/>
        <v>#VALUE!</v>
      </c>
      <c r="AB125" s="8" t="str">
        <f t="shared" si="39"/>
        <v/>
      </c>
      <c r="AC125" s="154">
        <f t="shared" si="33"/>
        <v>2</v>
      </c>
      <c r="AD125" s="8" t="str">
        <f t="shared" si="40"/>
        <v/>
      </c>
      <c r="AE125" s="8">
        <v>5.6699999999999998E-8</v>
      </c>
      <c r="AF125" s="20" t="str">
        <f>IF(ISNUMBER(INDEX(Cables!$A$1:$N$200,MATCH(UPPER(E125),Cables!$B$1:$B$200,0),5)/1000)=FALSE,"",INDEX(Cables!$A$1:$N$200,MATCH(UPPER(E125),Cables!$B$1:$B$200,0),5)/1000)</f>
        <v/>
      </c>
      <c r="AG125" s="20" t="e">
        <f>INDEX(Cables!$A$1:$N$200,MATCH(UPPER(E125),Cables!$B$1:$B$200,0),7)/1000</f>
        <v>#N/A</v>
      </c>
      <c r="AI125" s="8">
        <f t="shared" si="41"/>
        <v>273.16000000000003</v>
      </c>
      <c r="AJ125" s="8"/>
      <c r="AK125" s="21" t="e">
        <f t="shared" si="42"/>
        <v>#VALUE!</v>
      </c>
      <c r="AL125" s="20" t="e">
        <f t="shared" si="43"/>
        <v>#N/A</v>
      </c>
      <c r="AM125" s="21" t="e">
        <f t="shared" si="44"/>
        <v>#VALUE!</v>
      </c>
      <c r="AW125" s="41"/>
      <c r="AX125" s="157">
        <f>INDEX(Cables!A$3:U$91,MATCH('Element relatif aux mesures (I)'!E125,Cables!B$3:B$91,0),21)</f>
        <v>0</v>
      </c>
      <c r="AY125" s="158">
        <f t="shared" si="34"/>
        <v>0</v>
      </c>
      <c r="AZ125" s="158" t="str">
        <f t="shared" si="35"/>
        <v/>
      </c>
    </row>
    <row r="126" spans="1:52" x14ac:dyDescent="0.2">
      <c r="A126" s="34"/>
      <c r="B126" s="37"/>
      <c r="C126" s="33"/>
      <c r="D126" s="34"/>
      <c r="E126" s="45"/>
      <c r="F126" s="35"/>
      <c r="G126" s="44"/>
      <c r="H126" s="37"/>
      <c r="I126" s="46"/>
      <c r="J126" s="31"/>
      <c r="K126" s="31"/>
      <c r="L126" s="31"/>
      <c r="M126" s="38"/>
      <c r="N126" s="39" t="str">
        <f t="shared" si="36"/>
        <v/>
      </c>
      <c r="O126" s="40"/>
      <c r="P126" s="29" t="str">
        <f t="shared" si="32"/>
        <v/>
      </c>
      <c r="Q126" s="31"/>
      <c r="R126" s="38"/>
      <c r="S126" s="41"/>
      <c r="T126" s="38"/>
      <c r="U126" s="38"/>
      <c r="W126" s="7" t="str">
        <f t="shared" si="37"/>
        <v/>
      </c>
      <c r="X126" s="7" t="str">
        <f>IF(W126="","",(IF(INDEX(Cables!$A$1:$U$200,MATCH(UPPER(E126),Cables!$B$1:$B$200,0),21)="",W126-2,(IF(INDEX(Cables!$A$1:$U$200,MATCH(UPPER(E126),Cables!$B$1:$B$200,0),21)*0.5&lt;P126,"Transit trop important",IF(INDEX(Cables!$A$1:$U$200,MATCH(UPPER(E126),Cables!$B$1:$B$200,0),21)*0.25&gt;P126,W126-2,W126-4))))))</f>
        <v/>
      </c>
      <c r="Y126" s="7" t="str">
        <f>IF(W126="","",(IF(INDEX(Cables!$A$1:$U$200,MATCH(UPPER(E126),Cables!$B$1:$B$200,0),21)="",W126+2,(IF(INDEX(Cables!$A$1:$U$200,MATCH(UPPER(E126),Cables!$B$1:$B$200,0),21)*0.5&lt;P126,"Transit trop important",IF(INDEX(Cables!$A$1:$U$200,MATCH(UPPER(E126),Cables!$B$1:$B$200,0),21)*0.25&gt;P126,W126+2,W126+4))))))</f>
        <v/>
      </c>
      <c r="Z126" s="19" t="e">
        <f>INDEX(Cables!$A$1:$N$200,MATCH(UPPER(E126),Cables!$B$1:$B$200,0),14)</f>
        <v>#N/A</v>
      </c>
      <c r="AA126" s="8" t="e">
        <f t="shared" si="38"/>
        <v>#VALUE!</v>
      </c>
      <c r="AB126" s="8" t="str">
        <f t="shared" si="39"/>
        <v/>
      </c>
      <c r="AC126" s="154">
        <f t="shared" si="33"/>
        <v>2</v>
      </c>
      <c r="AD126" s="8" t="str">
        <f t="shared" si="40"/>
        <v/>
      </c>
      <c r="AE126" s="8">
        <v>5.6699999999999998E-8</v>
      </c>
      <c r="AF126" s="20" t="str">
        <f>IF(ISNUMBER(INDEX(Cables!$A$1:$N$200,MATCH(UPPER(E126),Cables!$B$1:$B$200,0),5)/1000)=FALSE,"",INDEX(Cables!$A$1:$N$200,MATCH(UPPER(E126),Cables!$B$1:$B$200,0),5)/1000)</f>
        <v/>
      </c>
      <c r="AG126" s="20" t="e">
        <f>INDEX(Cables!$A$1:$N$200,MATCH(UPPER(E126),Cables!$B$1:$B$200,0),7)/1000</f>
        <v>#N/A</v>
      </c>
      <c r="AI126" s="8">
        <f t="shared" si="41"/>
        <v>273.16000000000003</v>
      </c>
      <c r="AJ126" s="8"/>
      <c r="AK126" s="21" t="e">
        <f t="shared" si="42"/>
        <v>#VALUE!</v>
      </c>
      <c r="AL126" s="20" t="e">
        <f t="shared" si="43"/>
        <v>#N/A</v>
      </c>
      <c r="AM126" s="21" t="e">
        <f t="shared" si="44"/>
        <v>#VALUE!</v>
      </c>
      <c r="AW126" s="41"/>
      <c r="AX126" s="157">
        <f>INDEX(Cables!A$3:U$91,MATCH('Element relatif aux mesures (I)'!E126,Cables!B$3:B$91,0),21)</f>
        <v>0</v>
      </c>
      <c r="AY126" s="158">
        <f t="shared" si="34"/>
        <v>0</v>
      </c>
      <c r="AZ126" s="158" t="str">
        <f t="shared" si="35"/>
        <v/>
      </c>
    </row>
    <row r="127" spans="1:52" x14ac:dyDescent="0.2">
      <c r="A127" s="34"/>
      <c r="B127" s="37"/>
      <c r="C127" s="33"/>
      <c r="D127" s="34"/>
      <c r="E127" s="45"/>
      <c r="F127" s="35"/>
      <c r="G127" s="44"/>
      <c r="H127" s="37"/>
      <c r="I127" s="46"/>
      <c r="J127" s="31"/>
      <c r="K127" s="31"/>
      <c r="L127" s="31"/>
      <c r="M127" s="38"/>
      <c r="N127" s="39" t="str">
        <f t="shared" si="36"/>
        <v/>
      </c>
      <c r="O127" s="40"/>
      <c r="P127" s="29" t="str">
        <f t="shared" si="32"/>
        <v/>
      </c>
      <c r="Q127" s="31"/>
      <c r="R127" s="38"/>
      <c r="S127" s="41"/>
      <c r="T127" s="38"/>
      <c r="U127" s="38"/>
      <c r="W127" s="7" t="str">
        <f t="shared" si="37"/>
        <v/>
      </c>
      <c r="X127" s="7" t="str">
        <f>IF(W127="","",(IF(INDEX(Cables!$A$1:$U$200,MATCH(UPPER(E127),Cables!$B$1:$B$200,0),21)="",W127-2,(IF(INDEX(Cables!$A$1:$U$200,MATCH(UPPER(E127),Cables!$B$1:$B$200,0),21)*0.5&lt;P127,"Transit trop important",IF(INDEX(Cables!$A$1:$U$200,MATCH(UPPER(E127),Cables!$B$1:$B$200,0),21)*0.25&gt;P127,W127-2,W127-4))))))</f>
        <v/>
      </c>
      <c r="Y127" s="7" t="str">
        <f>IF(W127="","",(IF(INDEX(Cables!$A$1:$U$200,MATCH(UPPER(E127),Cables!$B$1:$B$200,0),21)="",W127+2,(IF(INDEX(Cables!$A$1:$U$200,MATCH(UPPER(E127),Cables!$B$1:$B$200,0),21)*0.5&lt;P127,"Transit trop important",IF(INDEX(Cables!$A$1:$U$200,MATCH(UPPER(E127),Cables!$B$1:$B$200,0),21)*0.25&gt;P127,W127+2,W127+4))))))</f>
        <v/>
      </c>
      <c r="Z127" s="19" t="e">
        <f>INDEX(Cables!$A$1:$N$200,MATCH(UPPER(E127),Cables!$B$1:$B$200,0),14)</f>
        <v>#N/A</v>
      </c>
      <c r="AA127" s="8" t="e">
        <f t="shared" si="38"/>
        <v>#VALUE!</v>
      </c>
      <c r="AB127" s="8" t="str">
        <f t="shared" si="39"/>
        <v/>
      </c>
      <c r="AC127" s="154">
        <f t="shared" si="33"/>
        <v>2</v>
      </c>
      <c r="AD127" s="8" t="str">
        <f t="shared" si="40"/>
        <v/>
      </c>
      <c r="AE127" s="8">
        <v>5.6699999999999998E-8</v>
      </c>
      <c r="AF127" s="20" t="str">
        <f>IF(ISNUMBER(INDEX(Cables!$A$1:$N$200,MATCH(UPPER(E127),Cables!$B$1:$B$200,0),5)/1000)=FALSE,"",INDEX(Cables!$A$1:$N$200,MATCH(UPPER(E127),Cables!$B$1:$B$200,0),5)/1000)</f>
        <v/>
      </c>
      <c r="AG127" s="20" t="e">
        <f>INDEX(Cables!$A$1:$N$200,MATCH(UPPER(E127),Cables!$B$1:$B$200,0),7)/1000</f>
        <v>#N/A</v>
      </c>
      <c r="AI127" s="8">
        <f t="shared" si="41"/>
        <v>273.16000000000003</v>
      </c>
      <c r="AJ127" s="8"/>
      <c r="AK127" s="21" t="e">
        <f t="shared" si="42"/>
        <v>#VALUE!</v>
      </c>
      <c r="AL127" s="20" t="e">
        <f t="shared" si="43"/>
        <v>#N/A</v>
      </c>
      <c r="AM127" s="21" t="e">
        <f t="shared" si="44"/>
        <v>#VALUE!</v>
      </c>
      <c r="AW127" s="41"/>
      <c r="AX127" s="157">
        <f>INDEX(Cables!A$3:U$91,MATCH('Element relatif aux mesures (I)'!E127,Cables!B$3:B$91,0),21)</f>
        <v>0</v>
      </c>
      <c r="AY127" s="158">
        <f t="shared" si="34"/>
        <v>0</v>
      </c>
      <c r="AZ127" s="158" t="str">
        <f t="shared" si="35"/>
        <v/>
      </c>
    </row>
    <row r="128" spans="1:52" x14ac:dyDescent="0.2">
      <c r="A128" s="34"/>
      <c r="B128" s="37"/>
      <c r="C128" s="33"/>
      <c r="D128" s="34"/>
      <c r="E128" s="45"/>
      <c r="F128" s="35"/>
      <c r="G128" s="44"/>
      <c r="H128" s="37"/>
      <c r="I128" s="46"/>
      <c r="J128" s="31"/>
      <c r="K128" s="31"/>
      <c r="L128" s="31"/>
      <c r="M128" s="38"/>
      <c r="N128" s="39" t="str">
        <f t="shared" si="36"/>
        <v/>
      </c>
      <c r="O128" s="40"/>
      <c r="P128" s="29" t="str">
        <f t="shared" si="32"/>
        <v/>
      </c>
      <c r="Q128" s="31"/>
      <c r="R128" s="38"/>
      <c r="S128" s="41"/>
      <c r="T128" s="38"/>
      <c r="U128" s="38"/>
      <c r="W128" s="7" t="str">
        <f t="shared" si="37"/>
        <v/>
      </c>
      <c r="X128" s="7" t="str">
        <f>IF(W128="","",(IF(INDEX(Cables!$A$1:$U$200,MATCH(UPPER(E128),Cables!$B$1:$B$200,0),21)="",W128-2,(IF(INDEX(Cables!$A$1:$U$200,MATCH(UPPER(E128),Cables!$B$1:$B$200,0),21)*0.5&lt;P128,"Transit trop important",IF(INDEX(Cables!$A$1:$U$200,MATCH(UPPER(E128),Cables!$B$1:$B$200,0),21)*0.25&gt;P128,W128-2,W128-4))))))</f>
        <v/>
      </c>
      <c r="Y128" s="7" t="str">
        <f>IF(W128="","",(IF(INDEX(Cables!$A$1:$U$200,MATCH(UPPER(E128),Cables!$B$1:$B$200,0),21)="",W128+2,(IF(INDEX(Cables!$A$1:$U$200,MATCH(UPPER(E128),Cables!$B$1:$B$200,0),21)*0.5&lt;P128,"Transit trop important",IF(INDEX(Cables!$A$1:$U$200,MATCH(UPPER(E128),Cables!$B$1:$B$200,0),21)*0.25&gt;P128,W128+2,W128+4))))))</f>
        <v/>
      </c>
      <c r="Z128" s="19" t="e">
        <f>INDEX(Cables!$A$1:$N$200,MATCH(UPPER(E128),Cables!$B$1:$B$200,0),14)</f>
        <v>#N/A</v>
      </c>
      <c r="AA128" s="8" t="e">
        <f t="shared" si="38"/>
        <v>#VALUE!</v>
      </c>
      <c r="AB128" s="8" t="str">
        <f t="shared" si="39"/>
        <v/>
      </c>
      <c r="AC128" s="154">
        <f t="shared" si="33"/>
        <v>2</v>
      </c>
      <c r="AD128" s="8" t="str">
        <f t="shared" si="40"/>
        <v/>
      </c>
      <c r="AE128" s="8">
        <v>5.6699999999999998E-8</v>
      </c>
      <c r="AF128" s="20" t="str">
        <f>IF(ISNUMBER(INDEX(Cables!$A$1:$N$200,MATCH(UPPER(E128),Cables!$B$1:$B$200,0),5)/1000)=FALSE,"",INDEX(Cables!$A$1:$N$200,MATCH(UPPER(E128),Cables!$B$1:$B$200,0),5)/1000)</f>
        <v/>
      </c>
      <c r="AG128" s="20" t="e">
        <f>INDEX(Cables!$A$1:$N$200,MATCH(UPPER(E128),Cables!$B$1:$B$200,0),7)/1000</f>
        <v>#N/A</v>
      </c>
      <c r="AI128" s="8">
        <f t="shared" si="41"/>
        <v>273.16000000000003</v>
      </c>
      <c r="AJ128" s="8"/>
      <c r="AK128" s="21" t="e">
        <f t="shared" si="42"/>
        <v>#VALUE!</v>
      </c>
      <c r="AL128" s="20" t="e">
        <f t="shared" si="43"/>
        <v>#N/A</v>
      </c>
      <c r="AM128" s="21" t="e">
        <f t="shared" si="44"/>
        <v>#VALUE!</v>
      </c>
      <c r="AW128" s="41"/>
      <c r="AX128" s="157">
        <f>INDEX(Cables!A$3:U$91,MATCH('Element relatif aux mesures (I)'!E128,Cables!B$3:B$91,0),21)</f>
        <v>0</v>
      </c>
      <c r="AY128" s="158">
        <f t="shared" si="34"/>
        <v>0</v>
      </c>
      <c r="AZ128" s="158" t="str">
        <f t="shared" si="35"/>
        <v/>
      </c>
    </row>
    <row r="129" spans="1:52" x14ac:dyDescent="0.2">
      <c r="A129" s="34"/>
      <c r="B129" s="37"/>
      <c r="C129" s="33"/>
      <c r="D129" s="34"/>
      <c r="E129" s="45"/>
      <c r="F129" s="35"/>
      <c r="G129" s="44"/>
      <c r="H129" s="37"/>
      <c r="I129" s="46"/>
      <c r="J129" s="31"/>
      <c r="K129" s="31"/>
      <c r="L129" s="31"/>
      <c r="M129" s="38"/>
      <c r="N129" s="39" t="str">
        <f t="shared" si="36"/>
        <v/>
      </c>
      <c r="O129" s="40"/>
      <c r="P129" s="29" t="str">
        <f t="shared" si="32"/>
        <v/>
      </c>
      <c r="Q129" s="31"/>
      <c r="R129" s="38"/>
      <c r="S129" s="41"/>
      <c r="T129" s="38"/>
      <c r="U129" s="38"/>
      <c r="W129" s="7" t="str">
        <f t="shared" si="37"/>
        <v/>
      </c>
      <c r="X129" s="7" t="str">
        <f>IF(W129="","",(IF(INDEX(Cables!$A$1:$U$200,MATCH(UPPER(E129),Cables!$B$1:$B$200,0),21)="",W129-2,(IF(INDEX(Cables!$A$1:$U$200,MATCH(UPPER(E129),Cables!$B$1:$B$200,0),21)*0.5&lt;P129,"Transit trop important",IF(INDEX(Cables!$A$1:$U$200,MATCH(UPPER(E129),Cables!$B$1:$B$200,0),21)*0.25&gt;P129,W129-2,W129-4))))))</f>
        <v/>
      </c>
      <c r="Y129" s="7" t="str">
        <f>IF(W129="","",(IF(INDEX(Cables!$A$1:$U$200,MATCH(UPPER(E129),Cables!$B$1:$B$200,0),21)="",W129+2,(IF(INDEX(Cables!$A$1:$U$200,MATCH(UPPER(E129),Cables!$B$1:$B$200,0),21)*0.5&lt;P129,"Transit trop important",IF(INDEX(Cables!$A$1:$U$200,MATCH(UPPER(E129),Cables!$B$1:$B$200,0),21)*0.25&gt;P129,W129+2,W129+4))))))</f>
        <v/>
      </c>
      <c r="Z129" s="19" t="e">
        <f>INDEX(Cables!$A$1:$N$200,MATCH(UPPER(E129),Cables!$B$1:$B$200,0),14)</f>
        <v>#N/A</v>
      </c>
      <c r="AA129" s="8" t="e">
        <f t="shared" si="38"/>
        <v>#VALUE!</v>
      </c>
      <c r="AB129" s="8" t="str">
        <f t="shared" si="39"/>
        <v/>
      </c>
      <c r="AC129" s="154">
        <f t="shared" si="33"/>
        <v>2</v>
      </c>
      <c r="AD129" s="8" t="str">
        <f t="shared" si="40"/>
        <v/>
      </c>
      <c r="AE129" s="8">
        <v>5.6699999999999998E-8</v>
      </c>
      <c r="AF129" s="20" t="str">
        <f>IF(ISNUMBER(INDEX(Cables!$A$1:$N$200,MATCH(UPPER(E129),Cables!$B$1:$B$200,0),5)/1000)=FALSE,"",INDEX(Cables!$A$1:$N$200,MATCH(UPPER(E129),Cables!$B$1:$B$200,0),5)/1000)</f>
        <v/>
      </c>
      <c r="AG129" s="20" t="e">
        <f>INDEX(Cables!$A$1:$N$200,MATCH(UPPER(E129),Cables!$B$1:$B$200,0),7)/1000</f>
        <v>#N/A</v>
      </c>
      <c r="AI129" s="8">
        <f t="shared" si="41"/>
        <v>273.16000000000003</v>
      </c>
      <c r="AJ129" s="8"/>
      <c r="AK129" s="21" t="e">
        <f t="shared" si="42"/>
        <v>#VALUE!</v>
      </c>
      <c r="AL129" s="20" t="e">
        <f t="shared" si="43"/>
        <v>#N/A</v>
      </c>
      <c r="AM129" s="21" t="e">
        <f t="shared" si="44"/>
        <v>#VALUE!</v>
      </c>
      <c r="AW129" s="41"/>
      <c r="AX129" s="157">
        <f>INDEX(Cables!A$3:U$91,MATCH('Element relatif aux mesures (I)'!E129,Cables!B$3:B$91,0),21)</f>
        <v>0</v>
      </c>
      <c r="AY129" s="158">
        <f t="shared" si="34"/>
        <v>0</v>
      </c>
      <c r="AZ129" s="158" t="str">
        <f t="shared" si="35"/>
        <v/>
      </c>
    </row>
    <row r="130" spans="1:52" x14ac:dyDescent="0.2">
      <c r="A130" s="34"/>
      <c r="B130" s="37"/>
      <c r="C130" s="33"/>
      <c r="D130" s="34"/>
      <c r="E130" s="45"/>
      <c r="F130" s="35"/>
      <c r="G130" s="44"/>
      <c r="H130" s="37"/>
      <c r="I130" s="46"/>
      <c r="J130" s="31"/>
      <c r="K130" s="31"/>
      <c r="L130" s="31"/>
      <c r="M130" s="38"/>
      <c r="N130" s="39" t="str">
        <f t="shared" si="36"/>
        <v/>
      </c>
      <c r="O130" s="40"/>
      <c r="P130" s="29" t="str">
        <f t="shared" si="32"/>
        <v/>
      </c>
      <c r="Q130" s="31"/>
      <c r="R130" s="38"/>
      <c r="S130" s="41"/>
      <c r="T130" s="38"/>
      <c r="U130" s="38"/>
      <c r="W130" s="7" t="str">
        <f t="shared" si="37"/>
        <v/>
      </c>
      <c r="X130" s="7" t="str">
        <f>IF(W130="","",(IF(INDEX(Cables!$A$1:$U$200,MATCH(UPPER(E130),Cables!$B$1:$B$200,0),21)="",W130-2,(IF(INDEX(Cables!$A$1:$U$200,MATCH(UPPER(E130),Cables!$B$1:$B$200,0),21)*0.5&lt;P130,"Transit trop important",IF(INDEX(Cables!$A$1:$U$200,MATCH(UPPER(E130),Cables!$B$1:$B$200,0),21)*0.25&gt;P130,W130-2,W130-4))))))</f>
        <v/>
      </c>
      <c r="Y130" s="7" t="str">
        <f>IF(W130="","",(IF(INDEX(Cables!$A$1:$U$200,MATCH(UPPER(E130),Cables!$B$1:$B$200,0),21)="",W130+2,(IF(INDEX(Cables!$A$1:$U$200,MATCH(UPPER(E130),Cables!$B$1:$B$200,0),21)*0.5&lt;P130,"Transit trop important",IF(INDEX(Cables!$A$1:$U$200,MATCH(UPPER(E130),Cables!$B$1:$B$200,0),21)*0.25&gt;P130,W130+2,W130+4))))))</f>
        <v/>
      </c>
      <c r="Z130" s="19" t="e">
        <f>INDEX(Cables!$A$1:$N$200,MATCH(UPPER(E130),Cables!$B$1:$B$200,0),14)</f>
        <v>#N/A</v>
      </c>
      <c r="AA130" s="8" t="e">
        <f t="shared" si="38"/>
        <v>#VALUE!</v>
      </c>
      <c r="AB130" s="8" t="str">
        <f t="shared" si="39"/>
        <v/>
      </c>
      <c r="AC130" s="154">
        <f t="shared" si="33"/>
        <v>2</v>
      </c>
      <c r="AD130" s="8" t="str">
        <f t="shared" si="40"/>
        <v/>
      </c>
      <c r="AE130" s="8">
        <v>5.6699999999999998E-8</v>
      </c>
      <c r="AF130" s="20" t="str">
        <f>IF(ISNUMBER(INDEX(Cables!$A$1:$N$200,MATCH(UPPER(E130),Cables!$B$1:$B$200,0),5)/1000)=FALSE,"",INDEX(Cables!$A$1:$N$200,MATCH(UPPER(E130),Cables!$B$1:$B$200,0),5)/1000)</f>
        <v/>
      </c>
      <c r="AG130" s="20" t="e">
        <f>INDEX(Cables!$A$1:$N$200,MATCH(UPPER(E130),Cables!$B$1:$B$200,0),7)/1000</f>
        <v>#N/A</v>
      </c>
      <c r="AI130" s="8">
        <f t="shared" si="41"/>
        <v>273.16000000000003</v>
      </c>
      <c r="AJ130" s="8"/>
      <c r="AK130" s="21" t="e">
        <f t="shared" si="42"/>
        <v>#VALUE!</v>
      </c>
      <c r="AL130" s="20" t="e">
        <f t="shared" si="43"/>
        <v>#N/A</v>
      </c>
      <c r="AM130" s="21" t="e">
        <f t="shared" si="44"/>
        <v>#VALUE!</v>
      </c>
      <c r="AW130" s="41"/>
      <c r="AX130" s="157">
        <f>INDEX(Cables!A$3:U$91,MATCH('Element relatif aux mesures (I)'!E130,Cables!B$3:B$91,0),21)</f>
        <v>0</v>
      </c>
      <c r="AY130" s="158">
        <f t="shared" si="34"/>
        <v>0</v>
      </c>
      <c r="AZ130" s="158" t="str">
        <f t="shared" si="35"/>
        <v/>
      </c>
    </row>
    <row r="131" spans="1:52" x14ac:dyDescent="0.2">
      <c r="A131" s="34"/>
      <c r="B131" s="37"/>
      <c r="C131" s="33"/>
      <c r="D131" s="34"/>
      <c r="E131" s="45"/>
      <c r="F131" s="35"/>
      <c r="G131" s="44"/>
      <c r="H131" s="37"/>
      <c r="I131" s="46"/>
      <c r="J131" s="31"/>
      <c r="K131" s="31"/>
      <c r="L131" s="31"/>
      <c r="M131" s="38"/>
      <c r="N131" s="39" t="str">
        <f t="shared" si="36"/>
        <v/>
      </c>
      <c r="O131" s="40"/>
      <c r="P131" s="29" t="str">
        <f t="shared" si="32"/>
        <v/>
      </c>
      <c r="Q131" s="31"/>
      <c r="R131" s="38"/>
      <c r="S131" s="41"/>
      <c r="T131" s="38"/>
      <c r="U131" s="38"/>
      <c r="W131" s="7" t="str">
        <f t="shared" si="37"/>
        <v/>
      </c>
      <c r="X131" s="7" t="str">
        <f>IF(W131="","",(IF(INDEX(Cables!$A$1:$U$200,MATCH(UPPER(E131),Cables!$B$1:$B$200,0),21)="",W131-2,(IF(INDEX(Cables!$A$1:$U$200,MATCH(UPPER(E131),Cables!$B$1:$B$200,0),21)*0.5&lt;P131,"Transit trop important",IF(INDEX(Cables!$A$1:$U$200,MATCH(UPPER(E131),Cables!$B$1:$B$200,0),21)*0.25&gt;P131,W131-2,W131-4))))))</f>
        <v/>
      </c>
      <c r="Y131" s="7" t="str">
        <f>IF(W131="","",(IF(INDEX(Cables!$A$1:$U$200,MATCH(UPPER(E131),Cables!$B$1:$B$200,0),21)="",W131+2,(IF(INDEX(Cables!$A$1:$U$200,MATCH(UPPER(E131),Cables!$B$1:$B$200,0),21)*0.5&lt;P131,"Transit trop important",IF(INDEX(Cables!$A$1:$U$200,MATCH(UPPER(E131),Cables!$B$1:$B$200,0),21)*0.25&gt;P131,W131+2,W131+4))))))</f>
        <v/>
      </c>
      <c r="Z131" s="19" t="e">
        <f>INDEX(Cables!$A$1:$N$200,MATCH(UPPER(E131),Cables!$B$1:$B$200,0),14)</f>
        <v>#N/A</v>
      </c>
      <c r="AA131" s="8" t="e">
        <f t="shared" si="38"/>
        <v>#VALUE!</v>
      </c>
      <c r="AB131" s="8" t="str">
        <f t="shared" si="39"/>
        <v/>
      </c>
      <c r="AC131" s="154">
        <f t="shared" si="33"/>
        <v>2</v>
      </c>
      <c r="AD131" s="8" t="str">
        <f t="shared" si="40"/>
        <v/>
      </c>
      <c r="AE131" s="8">
        <v>5.6699999999999998E-8</v>
      </c>
      <c r="AF131" s="20" t="str">
        <f>IF(ISNUMBER(INDEX(Cables!$A$1:$N$200,MATCH(UPPER(E131),Cables!$B$1:$B$200,0),5)/1000)=FALSE,"",INDEX(Cables!$A$1:$N$200,MATCH(UPPER(E131),Cables!$B$1:$B$200,0),5)/1000)</f>
        <v/>
      </c>
      <c r="AG131" s="20" t="e">
        <f>INDEX(Cables!$A$1:$N$200,MATCH(UPPER(E131),Cables!$B$1:$B$200,0),7)/1000</f>
        <v>#N/A</v>
      </c>
      <c r="AI131" s="8">
        <f t="shared" si="41"/>
        <v>273.16000000000003</v>
      </c>
      <c r="AJ131" s="8"/>
      <c r="AK131" s="21" t="e">
        <f t="shared" si="42"/>
        <v>#VALUE!</v>
      </c>
      <c r="AL131" s="20" t="e">
        <f t="shared" si="43"/>
        <v>#N/A</v>
      </c>
      <c r="AM131" s="21" t="e">
        <f t="shared" si="44"/>
        <v>#VALUE!</v>
      </c>
      <c r="AW131" s="41"/>
      <c r="AX131" s="157">
        <f>INDEX(Cables!A$3:U$91,MATCH('Element relatif aux mesures (I)'!E131,Cables!B$3:B$91,0),21)</f>
        <v>0</v>
      </c>
      <c r="AY131" s="158">
        <f t="shared" si="34"/>
        <v>0</v>
      </c>
      <c r="AZ131" s="158" t="str">
        <f t="shared" si="35"/>
        <v/>
      </c>
    </row>
    <row r="132" spans="1:52" x14ac:dyDescent="0.2">
      <c r="A132" s="34"/>
      <c r="B132" s="37"/>
      <c r="C132" s="33"/>
      <c r="D132" s="34"/>
      <c r="E132" s="45"/>
      <c r="F132" s="35"/>
      <c r="G132" s="44"/>
      <c r="H132" s="37"/>
      <c r="I132" s="46"/>
      <c r="J132" s="31"/>
      <c r="K132" s="31"/>
      <c r="L132" s="31"/>
      <c r="M132" s="38"/>
      <c r="N132" s="39" t="str">
        <f t="shared" si="36"/>
        <v/>
      </c>
      <c r="O132" s="40"/>
      <c r="P132" s="29" t="str">
        <f t="shared" si="32"/>
        <v/>
      </c>
      <c r="Q132" s="31"/>
      <c r="R132" s="38"/>
      <c r="S132" s="41"/>
      <c r="T132" s="38"/>
      <c r="U132" s="38"/>
      <c r="W132" s="7" t="str">
        <f t="shared" si="37"/>
        <v/>
      </c>
      <c r="X132" s="7" t="str">
        <f>IF(W132="","",(IF(INDEX(Cables!$A$1:$U$200,MATCH(UPPER(E132),Cables!$B$1:$B$200,0),21)="",W132-2,(IF(INDEX(Cables!$A$1:$U$200,MATCH(UPPER(E132),Cables!$B$1:$B$200,0),21)*0.5&lt;P132,"Transit trop important",IF(INDEX(Cables!$A$1:$U$200,MATCH(UPPER(E132),Cables!$B$1:$B$200,0),21)*0.25&gt;P132,W132-2,W132-4))))))</f>
        <v/>
      </c>
      <c r="Y132" s="7" t="str">
        <f>IF(W132="","",(IF(INDEX(Cables!$A$1:$U$200,MATCH(UPPER(E132),Cables!$B$1:$B$200,0),21)="",W132+2,(IF(INDEX(Cables!$A$1:$U$200,MATCH(UPPER(E132),Cables!$B$1:$B$200,0),21)*0.5&lt;P132,"Transit trop important",IF(INDEX(Cables!$A$1:$U$200,MATCH(UPPER(E132),Cables!$B$1:$B$200,0),21)*0.25&gt;P132,W132+2,W132+4))))))</f>
        <v/>
      </c>
      <c r="Z132" s="19" t="e">
        <f>INDEX(Cables!$A$1:$N$200,MATCH(UPPER(E132),Cables!$B$1:$B$200,0),14)</f>
        <v>#N/A</v>
      </c>
      <c r="AA132" s="8" t="e">
        <f t="shared" si="38"/>
        <v>#VALUE!</v>
      </c>
      <c r="AB132" s="8" t="str">
        <f t="shared" si="39"/>
        <v/>
      </c>
      <c r="AC132" s="154">
        <f t="shared" si="33"/>
        <v>2</v>
      </c>
      <c r="AD132" s="8" t="str">
        <f t="shared" si="40"/>
        <v/>
      </c>
      <c r="AE132" s="8">
        <v>5.6699999999999998E-8</v>
      </c>
      <c r="AF132" s="20" t="str">
        <f>IF(ISNUMBER(INDEX(Cables!$A$1:$N$200,MATCH(UPPER(E132),Cables!$B$1:$B$200,0),5)/1000)=FALSE,"",INDEX(Cables!$A$1:$N$200,MATCH(UPPER(E132),Cables!$B$1:$B$200,0),5)/1000)</f>
        <v/>
      </c>
      <c r="AG132" s="20" t="e">
        <f>INDEX(Cables!$A$1:$N$200,MATCH(UPPER(E132),Cables!$B$1:$B$200,0),7)/1000</f>
        <v>#N/A</v>
      </c>
      <c r="AI132" s="8">
        <f t="shared" si="41"/>
        <v>273.16000000000003</v>
      </c>
      <c r="AJ132" s="8"/>
      <c r="AK132" s="21" t="e">
        <f t="shared" si="42"/>
        <v>#VALUE!</v>
      </c>
      <c r="AL132" s="20" t="e">
        <f t="shared" si="43"/>
        <v>#N/A</v>
      </c>
      <c r="AM132" s="21" t="e">
        <f t="shared" si="44"/>
        <v>#VALUE!</v>
      </c>
      <c r="AW132" s="41"/>
      <c r="AX132" s="157">
        <f>INDEX(Cables!A$3:U$91,MATCH('Element relatif aux mesures (I)'!E132,Cables!B$3:B$91,0),21)</f>
        <v>0</v>
      </c>
      <c r="AY132" s="158">
        <f t="shared" si="34"/>
        <v>0</v>
      </c>
      <c r="AZ132" s="158" t="str">
        <f t="shared" si="35"/>
        <v/>
      </c>
    </row>
    <row r="133" spans="1:52" x14ac:dyDescent="0.2">
      <c r="A133" s="34"/>
      <c r="B133" s="37"/>
      <c r="C133" s="33"/>
      <c r="D133" s="34"/>
      <c r="E133" s="45"/>
      <c r="F133" s="35"/>
      <c r="G133" s="44"/>
      <c r="H133" s="37"/>
      <c r="I133" s="46"/>
      <c r="J133" s="31"/>
      <c r="K133" s="31"/>
      <c r="L133" s="31"/>
      <c r="M133" s="38"/>
      <c r="N133" s="39" t="str">
        <f t="shared" si="36"/>
        <v/>
      </c>
      <c r="O133" s="40"/>
      <c r="P133" s="29" t="str">
        <f t="shared" si="32"/>
        <v/>
      </c>
      <c r="Q133" s="31"/>
      <c r="R133" s="38"/>
      <c r="S133" s="41"/>
      <c r="T133" s="38"/>
      <c r="U133" s="38"/>
      <c r="W133" s="7" t="str">
        <f t="shared" si="37"/>
        <v/>
      </c>
      <c r="X133" s="7" t="str">
        <f>IF(W133="","",(IF(INDEX(Cables!$A$1:$U$200,MATCH(UPPER(E133),Cables!$B$1:$B$200,0),21)="",W133-2,(IF(INDEX(Cables!$A$1:$U$200,MATCH(UPPER(E133),Cables!$B$1:$B$200,0),21)*0.5&lt;P133,"Transit trop important",IF(INDEX(Cables!$A$1:$U$200,MATCH(UPPER(E133),Cables!$B$1:$B$200,0),21)*0.25&gt;P133,W133-2,W133-4))))))</f>
        <v/>
      </c>
      <c r="Y133" s="7" t="str">
        <f>IF(W133="","",(IF(INDEX(Cables!$A$1:$U$200,MATCH(UPPER(E133),Cables!$B$1:$B$200,0),21)="",W133+2,(IF(INDEX(Cables!$A$1:$U$200,MATCH(UPPER(E133),Cables!$B$1:$B$200,0),21)*0.5&lt;P133,"Transit trop important",IF(INDEX(Cables!$A$1:$U$200,MATCH(UPPER(E133),Cables!$B$1:$B$200,0),21)*0.25&gt;P133,W133+2,W133+4))))))</f>
        <v/>
      </c>
      <c r="Z133" s="19" t="e">
        <f>INDEX(Cables!$A$1:$N$200,MATCH(UPPER(E133),Cables!$B$1:$B$200,0),14)</f>
        <v>#N/A</v>
      </c>
      <c r="AA133" s="8" t="e">
        <f t="shared" si="38"/>
        <v>#VALUE!</v>
      </c>
      <c r="AB133" s="8" t="str">
        <f t="shared" si="39"/>
        <v/>
      </c>
      <c r="AC133" s="154">
        <f t="shared" si="33"/>
        <v>2</v>
      </c>
      <c r="AD133" s="8" t="str">
        <f t="shared" si="40"/>
        <v/>
      </c>
      <c r="AE133" s="8">
        <v>5.6699999999999998E-8</v>
      </c>
      <c r="AF133" s="20" t="str">
        <f>IF(ISNUMBER(INDEX(Cables!$A$1:$N$200,MATCH(UPPER(E133),Cables!$B$1:$B$200,0),5)/1000)=FALSE,"",INDEX(Cables!$A$1:$N$200,MATCH(UPPER(E133),Cables!$B$1:$B$200,0),5)/1000)</f>
        <v/>
      </c>
      <c r="AG133" s="20" t="e">
        <f>INDEX(Cables!$A$1:$N$200,MATCH(UPPER(E133),Cables!$B$1:$B$200,0),7)/1000</f>
        <v>#N/A</v>
      </c>
      <c r="AI133" s="8">
        <f t="shared" si="41"/>
        <v>273.16000000000003</v>
      </c>
      <c r="AJ133" s="8"/>
      <c r="AK133" s="21" t="e">
        <f t="shared" si="42"/>
        <v>#VALUE!</v>
      </c>
      <c r="AL133" s="20" t="e">
        <f t="shared" si="43"/>
        <v>#N/A</v>
      </c>
      <c r="AM133" s="21" t="e">
        <f t="shared" si="44"/>
        <v>#VALUE!</v>
      </c>
      <c r="AW133" s="41"/>
      <c r="AX133" s="157">
        <f>INDEX(Cables!A$3:U$91,MATCH('Element relatif aux mesures (I)'!E133,Cables!B$3:B$91,0),21)</f>
        <v>0</v>
      </c>
      <c r="AY133" s="158">
        <f t="shared" si="34"/>
        <v>0</v>
      </c>
      <c r="AZ133" s="158" t="str">
        <f t="shared" si="35"/>
        <v/>
      </c>
    </row>
    <row r="134" spans="1:52" x14ac:dyDescent="0.2">
      <c r="A134" s="34"/>
      <c r="B134" s="37"/>
      <c r="C134" s="33"/>
      <c r="D134" s="34"/>
      <c r="E134" s="45"/>
      <c r="F134" s="35"/>
      <c r="G134" s="44"/>
      <c r="H134" s="37"/>
      <c r="I134" s="46"/>
      <c r="J134" s="31"/>
      <c r="K134" s="31"/>
      <c r="L134" s="31"/>
      <c r="M134" s="38"/>
      <c r="N134" s="39" t="str">
        <f t="shared" si="36"/>
        <v/>
      </c>
      <c r="O134" s="40"/>
      <c r="P134" s="29" t="str">
        <f t="shared" si="32"/>
        <v/>
      </c>
      <c r="Q134" s="31"/>
      <c r="R134" s="38"/>
      <c r="S134" s="41"/>
      <c r="T134" s="38"/>
      <c r="U134" s="38"/>
      <c r="W134" s="7" t="str">
        <f t="shared" si="37"/>
        <v/>
      </c>
      <c r="X134" s="7" t="str">
        <f>IF(W134="","",(IF(INDEX(Cables!$A$1:$U$200,MATCH(UPPER(E134),Cables!$B$1:$B$200,0),21)="",W134-2,(IF(INDEX(Cables!$A$1:$U$200,MATCH(UPPER(E134),Cables!$B$1:$B$200,0),21)*0.5&lt;P134,"Transit trop important",IF(INDEX(Cables!$A$1:$U$200,MATCH(UPPER(E134),Cables!$B$1:$B$200,0),21)*0.25&gt;P134,W134-2,W134-4))))))</f>
        <v/>
      </c>
      <c r="Y134" s="7" t="str">
        <f>IF(W134="","",(IF(INDEX(Cables!$A$1:$U$200,MATCH(UPPER(E134),Cables!$B$1:$B$200,0),21)="",W134+2,(IF(INDEX(Cables!$A$1:$U$200,MATCH(UPPER(E134),Cables!$B$1:$B$200,0),21)*0.5&lt;P134,"Transit trop important",IF(INDEX(Cables!$A$1:$U$200,MATCH(UPPER(E134),Cables!$B$1:$B$200,0),21)*0.25&gt;P134,W134+2,W134+4))))))</f>
        <v/>
      </c>
      <c r="Z134" s="19" t="e">
        <f>INDEX(Cables!$A$1:$N$200,MATCH(UPPER(E134),Cables!$B$1:$B$200,0),14)</f>
        <v>#N/A</v>
      </c>
      <c r="AA134" s="8" t="e">
        <f t="shared" si="38"/>
        <v>#VALUE!</v>
      </c>
      <c r="AB134" s="8" t="str">
        <f t="shared" si="39"/>
        <v/>
      </c>
      <c r="AC134" s="154">
        <f t="shared" si="33"/>
        <v>2</v>
      </c>
      <c r="AD134" s="8" t="str">
        <f t="shared" si="40"/>
        <v/>
      </c>
      <c r="AE134" s="8">
        <v>5.6699999999999998E-8</v>
      </c>
      <c r="AF134" s="20" t="str">
        <f>IF(ISNUMBER(INDEX(Cables!$A$1:$N$200,MATCH(UPPER(E134),Cables!$B$1:$B$200,0),5)/1000)=FALSE,"",INDEX(Cables!$A$1:$N$200,MATCH(UPPER(E134),Cables!$B$1:$B$200,0),5)/1000)</f>
        <v/>
      </c>
      <c r="AG134" s="20" t="e">
        <f>INDEX(Cables!$A$1:$N$200,MATCH(UPPER(E134),Cables!$B$1:$B$200,0),7)/1000</f>
        <v>#N/A</v>
      </c>
      <c r="AI134" s="8">
        <f t="shared" si="41"/>
        <v>273.16000000000003</v>
      </c>
      <c r="AJ134" s="8"/>
      <c r="AK134" s="21" t="e">
        <f t="shared" si="42"/>
        <v>#VALUE!</v>
      </c>
      <c r="AL134" s="20" t="e">
        <f t="shared" si="43"/>
        <v>#N/A</v>
      </c>
      <c r="AM134" s="21" t="e">
        <f t="shared" si="44"/>
        <v>#VALUE!</v>
      </c>
      <c r="AW134" s="41"/>
      <c r="AX134" s="157">
        <f>INDEX(Cables!A$3:U$91,MATCH('Element relatif aux mesures (I)'!E134,Cables!B$3:B$91,0),21)</f>
        <v>0</v>
      </c>
      <c r="AY134" s="158">
        <f t="shared" si="34"/>
        <v>0</v>
      </c>
      <c r="AZ134" s="158" t="str">
        <f t="shared" si="35"/>
        <v/>
      </c>
    </row>
    <row r="135" spans="1:52" x14ac:dyDescent="0.2">
      <c r="A135" s="34"/>
      <c r="B135" s="37"/>
      <c r="C135" s="33"/>
      <c r="D135" s="34"/>
      <c r="E135" s="45"/>
      <c r="F135" s="35"/>
      <c r="G135" s="44"/>
      <c r="H135" s="37"/>
      <c r="I135" s="46"/>
      <c r="J135" s="31"/>
      <c r="K135" s="31"/>
      <c r="L135" s="31"/>
      <c r="M135" s="38"/>
      <c r="N135" s="39" t="str">
        <f t="shared" si="36"/>
        <v/>
      </c>
      <c r="O135" s="40"/>
      <c r="P135" s="29" t="str">
        <f t="shared" si="32"/>
        <v/>
      </c>
      <c r="Q135" s="31"/>
      <c r="R135" s="38"/>
      <c r="S135" s="41"/>
      <c r="T135" s="38"/>
      <c r="U135" s="38"/>
      <c r="W135" s="7" t="str">
        <f t="shared" si="37"/>
        <v/>
      </c>
      <c r="X135" s="7" t="str">
        <f>IF(W135="","",(IF(INDEX(Cables!$A$1:$U$200,MATCH(UPPER(E135),Cables!$B$1:$B$200,0),21)="",W135-2,(IF(INDEX(Cables!$A$1:$U$200,MATCH(UPPER(E135),Cables!$B$1:$B$200,0),21)*0.5&lt;P135,"Transit trop important",IF(INDEX(Cables!$A$1:$U$200,MATCH(UPPER(E135),Cables!$B$1:$B$200,0),21)*0.25&gt;P135,W135-2,W135-4))))))</f>
        <v/>
      </c>
      <c r="Y135" s="7" t="str">
        <f>IF(W135="","",(IF(INDEX(Cables!$A$1:$U$200,MATCH(UPPER(E135),Cables!$B$1:$B$200,0),21)="",W135+2,(IF(INDEX(Cables!$A$1:$U$200,MATCH(UPPER(E135),Cables!$B$1:$B$200,0),21)*0.5&lt;P135,"Transit trop important",IF(INDEX(Cables!$A$1:$U$200,MATCH(UPPER(E135),Cables!$B$1:$B$200,0),21)*0.25&gt;P135,W135+2,W135+4))))))</f>
        <v/>
      </c>
      <c r="Z135" s="19" t="e">
        <f>INDEX(Cables!$A$1:$N$200,MATCH(UPPER(E135),Cables!$B$1:$B$200,0),14)</f>
        <v>#N/A</v>
      </c>
      <c r="AA135" s="8" t="e">
        <f t="shared" si="38"/>
        <v>#VALUE!</v>
      </c>
      <c r="AB135" s="8" t="str">
        <f t="shared" si="39"/>
        <v/>
      </c>
      <c r="AC135" s="154">
        <f t="shared" si="33"/>
        <v>2</v>
      </c>
      <c r="AD135" s="8" t="str">
        <f t="shared" si="40"/>
        <v/>
      </c>
      <c r="AE135" s="8">
        <v>5.6699999999999998E-8</v>
      </c>
      <c r="AF135" s="20" t="str">
        <f>IF(ISNUMBER(INDEX(Cables!$A$1:$N$200,MATCH(UPPER(E135),Cables!$B$1:$B$200,0),5)/1000)=FALSE,"",INDEX(Cables!$A$1:$N$200,MATCH(UPPER(E135),Cables!$B$1:$B$200,0),5)/1000)</f>
        <v/>
      </c>
      <c r="AG135" s="20" t="e">
        <f>INDEX(Cables!$A$1:$N$200,MATCH(UPPER(E135),Cables!$B$1:$B$200,0),7)/1000</f>
        <v>#N/A</v>
      </c>
      <c r="AI135" s="8">
        <f t="shared" si="41"/>
        <v>273.16000000000003</v>
      </c>
      <c r="AJ135" s="8"/>
      <c r="AK135" s="21" t="e">
        <f t="shared" si="42"/>
        <v>#VALUE!</v>
      </c>
      <c r="AL135" s="20" t="e">
        <f t="shared" si="43"/>
        <v>#N/A</v>
      </c>
      <c r="AM135" s="21" t="e">
        <f t="shared" si="44"/>
        <v>#VALUE!</v>
      </c>
      <c r="AW135" s="41"/>
      <c r="AX135" s="157">
        <f>INDEX(Cables!A$3:U$91,MATCH('Element relatif aux mesures (I)'!E135,Cables!B$3:B$91,0),21)</f>
        <v>0</v>
      </c>
      <c r="AY135" s="158">
        <f t="shared" si="34"/>
        <v>0</v>
      </c>
      <c r="AZ135" s="158" t="str">
        <f t="shared" si="35"/>
        <v/>
      </c>
    </row>
    <row r="136" spans="1:52" x14ac:dyDescent="0.2">
      <c r="A136" s="34"/>
      <c r="B136" s="37"/>
      <c r="C136" s="33"/>
      <c r="D136" s="34"/>
      <c r="E136" s="45"/>
      <c r="F136" s="35"/>
      <c r="G136" s="44"/>
      <c r="H136" s="37"/>
      <c r="I136" s="46"/>
      <c r="J136" s="31"/>
      <c r="K136" s="31"/>
      <c r="L136" s="31"/>
      <c r="M136" s="38"/>
      <c r="N136" s="39" t="str">
        <f t="shared" si="36"/>
        <v/>
      </c>
      <c r="O136" s="40"/>
      <c r="P136" s="29" t="str">
        <f t="shared" si="32"/>
        <v/>
      </c>
      <c r="Q136" s="31"/>
      <c r="R136" s="38"/>
      <c r="S136" s="41"/>
      <c r="T136" s="38"/>
      <c r="U136" s="38"/>
      <c r="W136" s="7" t="str">
        <f t="shared" si="37"/>
        <v/>
      </c>
      <c r="X136" s="7" t="str">
        <f>IF(W136="","",(IF(INDEX(Cables!$A$1:$U$200,MATCH(UPPER(E136),Cables!$B$1:$B$200,0),21)="",W136-2,(IF(INDEX(Cables!$A$1:$U$200,MATCH(UPPER(E136),Cables!$B$1:$B$200,0),21)*0.5&lt;P136,"Transit trop important",IF(INDEX(Cables!$A$1:$U$200,MATCH(UPPER(E136),Cables!$B$1:$B$200,0),21)*0.25&gt;P136,W136-2,W136-4))))))</f>
        <v/>
      </c>
      <c r="Y136" s="7" t="str">
        <f>IF(W136="","",(IF(INDEX(Cables!$A$1:$U$200,MATCH(UPPER(E136),Cables!$B$1:$B$200,0),21)="",W136+2,(IF(INDEX(Cables!$A$1:$U$200,MATCH(UPPER(E136),Cables!$B$1:$B$200,0),21)*0.5&lt;P136,"Transit trop important",IF(INDEX(Cables!$A$1:$U$200,MATCH(UPPER(E136),Cables!$B$1:$B$200,0),21)*0.25&gt;P136,W136+2,W136+4))))))</f>
        <v/>
      </c>
      <c r="Z136" s="19" t="e">
        <f>INDEX(Cables!$A$1:$N$200,MATCH(UPPER(E136),Cables!$B$1:$B$200,0),14)</f>
        <v>#N/A</v>
      </c>
      <c r="AA136" s="8" t="e">
        <f t="shared" si="38"/>
        <v>#VALUE!</v>
      </c>
      <c r="AB136" s="8" t="str">
        <f t="shared" si="39"/>
        <v/>
      </c>
      <c r="AC136" s="154">
        <f t="shared" si="33"/>
        <v>2</v>
      </c>
      <c r="AD136" s="8" t="str">
        <f t="shared" si="40"/>
        <v/>
      </c>
      <c r="AE136" s="8">
        <v>5.6699999999999998E-8</v>
      </c>
      <c r="AF136" s="20" t="str">
        <f>IF(ISNUMBER(INDEX(Cables!$A$1:$N$200,MATCH(UPPER(E136),Cables!$B$1:$B$200,0),5)/1000)=FALSE,"",INDEX(Cables!$A$1:$N$200,MATCH(UPPER(E136),Cables!$B$1:$B$200,0),5)/1000)</f>
        <v/>
      </c>
      <c r="AG136" s="20" t="e">
        <f>INDEX(Cables!$A$1:$N$200,MATCH(UPPER(E136),Cables!$B$1:$B$200,0),7)/1000</f>
        <v>#N/A</v>
      </c>
      <c r="AI136" s="8">
        <f t="shared" si="41"/>
        <v>273.16000000000003</v>
      </c>
      <c r="AJ136" s="8"/>
      <c r="AK136" s="21" t="e">
        <f t="shared" si="42"/>
        <v>#VALUE!</v>
      </c>
      <c r="AL136" s="20" t="e">
        <f t="shared" si="43"/>
        <v>#N/A</v>
      </c>
      <c r="AM136" s="21" t="e">
        <f t="shared" si="44"/>
        <v>#VALUE!</v>
      </c>
      <c r="AW136" s="41"/>
      <c r="AX136" s="157">
        <f>INDEX(Cables!A$3:U$91,MATCH('Element relatif aux mesures (I)'!E136,Cables!B$3:B$91,0),21)</f>
        <v>0</v>
      </c>
      <c r="AY136" s="158">
        <f t="shared" si="34"/>
        <v>0</v>
      </c>
      <c r="AZ136" s="158" t="str">
        <f t="shared" si="35"/>
        <v/>
      </c>
    </row>
    <row r="137" spans="1:52" x14ac:dyDescent="0.2">
      <c r="A137" s="34"/>
      <c r="B137" s="37"/>
      <c r="C137" s="33"/>
      <c r="D137" s="34"/>
      <c r="E137" s="45"/>
      <c r="F137" s="35"/>
      <c r="G137" s="44"/>
      <c r="H137" s="37"/>
      <c r="I137" s="46"/>
      <c r="J137" s="31"/>
      <c r="K137" s="31"/>
      <c r="L137" s="31"/>
      <c r="M137" s="38"/>
      <c r="N137" s="39" t="str">
        <f t="shared" si="36"/>
        <v/>
      </c>
      <c r="O137" s="40"/>
      <c r="P137" s="29" t="str">
        <f t="shared" si="32"/>
        <v/>
      </c>
      <c r="Q137" s="31"/>
      <c r="R137" s="38"/>
      <c r="S137" s="41"/>
      <c r="T137" s="38"/>
      <c r="U137" s="38"/>
      <c r="W137" s="7" t="str">
        <f t="shared" si="37"/>
        <v/>
      </c>
      <c r="X137" s="7" t="str">
        <f>IF(W137="","",(IF(INDEX(Cables!$A$1:$U$200,MATCH(UPPER(E137),Cables!$B$1:$B$200,0),21)="",W137-2,(IF(INDEX(Cables!$A$1:$U$200,MATCH(UPPER(E137),Cables!$B$1:$B$200,0),21)*0.5&lt;P137,"Transit trop important",IF(INDEX(Cables!$A$1:$U$200,MATCH(UPPER(E137),Cables!$B$1:$B$200,0),21)*0.25&gt;P137,W137-2,W137-4))))))</f>
        <v/>
      </c>
      <c r="Y137" s="7" t="str">
        <f>IF(W137="","",(IF(INDEX(Cables!$A$1:$U$200,MATCH(UPPER(E137),Cables!$B$1:$B$200,0),21)="",W137+2,(IF(INDEX(Cables!$A$1:$U$200,MATCH(UPPER(E137),Cables!$B$1:$B$200,0),21)*0.5&lt;P137,"Transit trop important",IF(INDEX(Cables!$A$1:$U$200,MATCH(UPPER(E137),Cables!$B$1:$B$200,0),21)*0.25&gt;P137,W137+2,W137+4))))))</f>
        <v/>
      </c>
      <c r="Z137" s="19" t="e">
        <f>INDEX(Cables!$A$1:$N$200,MATCH(UPPER(E137),Cables!$B$1:$B$200,0),14)</f>
        <v>#N/A</v>
      </c>
      <c r="AA137" s="8" t="e">
        <f t="shared" si="38"/>
        <v>#VALUE!</v>
      </c>
      <c r="AB137" s="8" t="str">
        <f t="shared" si="39"/>
        <v/>
      </c>
      <c r="AC137" s="154">
        <f t="shared" si="33"/>
        <v>2</v>
      </c>
      <c r="AD137" s="8" t="str">
        <f t="shared" si="40"/>
        <v/>
      </c>
      <c r="AE137" s="8">
        <v>5.6699999999999998E-8</v>
      </c>
      <c r="AF137" s="20" t="str">
        <f>IF(ISNUMBER(INDEX(Cables!$A$1:$N$200,MATCH(UPPER(E137),Cables!$B$1:$B$200,0),5)/1000)=FALSE,"",INDEX(Cables!$A$1:$N$200,MATCH(UPPER(E137),Cables!$B$1:$B$200,0),5)/1000)</f>
        <v/>
      </c>
      <c r="AG137" s="20" t="e">
        <f>INDEX(Cables!$A$1:$N$200,MATCH(UPPER(E137),Cables!$B$1:$B$200,0),7)/1000</f>
        <v>#N/A</v>
      </c>
      <c r="AI137" s="8">
        <f t="shared" si="41"/>
        <v>273.16000000000003</v>
      </c>
      <c r="AJ137" s="8"/>
      <c r="AK137" s="21" t="e">
        <f t="shared" si="42"/>
        <v>#VALUE!</v>
      </c>
      <c r="AL137" s="20" t="e">
        <f t="shared" si="43"/>
        <v>#N/A</v>
      </c>
      <c r="AM137" s="21" t="e">
        <f t="shared" si="44"/>
        <v>#VALUE!</v>
      </c>
      <c r="AW137" s="41"/>
      <c r="AX137" s="157">
        <f>INDEX(Cables!A$3:U$91,MATCH('Element relatif aux mesures (I)'!E137,Cables!B$3:B$91,0),21)</f>
        <v>0</v>
      </c>
      <c r="AY137" s="158">
        <f t="shared" si="34"/>
        <v>0</v>
      </c>
      <c r="AZ137" s="158" t="str">
        <f t="shared" si="35"/>
        <v/>
      </c>
    </row>
    <row r="138" spans="1:52" x14ac:dyDescent="0.2">
      <c r="A138" s="34"/>
      <c r="B138" s="37"/>
      <c r="C138" s="33"/>
      <c r="D138" s="34"/>
      <c r="E138" s="45"/>
      <c r="F138" s="35"/>
      <c r="G138" s="44"/>
      <c r="H138" s="37"/>
      <c r="I138" s="46"/>
      <c r="J138" s="31"/>
      <c r="K138" s="31"/>
      <c r="L138" s="31"/>
      <c r="M138" s="38"/>
      <c r="N138" s="39" t="str">
        <f t="shared" ref="N138:N169" si="45">IF(M138="PAPOTO","1.0%",IF(M138="Tangente","2.5%",""))</f>
        <v/>
      </c>
      <c r="O138" s="40"/>
      <c r="P138" s="29" t="str">
        <f t="shared" si="32"/>
        <v/>
      </c>
      <c r="Q138" s="31"/>
      <c r="R138" s="38"/>
      <c r="S138" s="41"/>
      <c r="T138" s="38"/>
      <c r="U138" s="38"/>
      <c r="W138" s="7" t="str">
        <f t="shared" ref="W138:W169" si="46">IF(P138&lt;&gt;0,IF(AJ138&lt;&gt;"",AJ138-273.16,""),Q138)</f>
        <v/>
      </c>
      <c r="X138" s="7" t="str">
        <f>IF(W138="","",(IF(INDEX(Cables!$A$1:$U$200,MATCH(UPPER(E138),Cables!$B$1:$B$200,0),21)="",W138-2,(IF(INDEX(Cables!$A$1:$U$200,MATCH(UPPER(E138),Cables!$B$1:$B$200,0),21)*0.5&lt;P138,"Transit trop important",IF(INDEX(Cables!$A$1:$U$200,MATCH(UPPER(E138),Cables!$B$1:$B$200,0),21)*0.25&gt;P138,W138-2,W138-4))))))</f>
        <v/>
      </c>
      <c r="Y138" s="7" t="str">
        <f>IF(W138="","",(IF(INDEX(Cables!$A$1:$U$200,MATCH(UPPER(E138),Cables!$B$1:$B$200,0),21)="",W138+2,(IF(INDEX(Cables!$A$1:$U$200,MATCH(UPPER(E138),Cables!$B$1:$B$200,0),21)*0.5&lt;P138,"Transit trop important",IF(INDEX(Cables!$A$1:$U$200,MATCH(UPPER(E138),Cables!$B$1:$B$200,0),21)*0.25&gt;P138,W138+2,W138+4))))))</f>
        <v/>
      </c>
      <c r="Z138" s="19" t="e">
        <f>INDEX(Cables!$A$1:$N$200,MATCH(UPPER(E138),Cables!$B$1:$B$200,0),14)</f>
        <v>#N/A</v>
      </c>
      <c r="AA138" s="8" t="e">
        <f t="shared" ref="AA138:AA169" si="47">0.85*AD138</f>
        <v>#VALUE!</v>
      </c>
      <c r="AB138" s="8" t="str">
        <f t="shared" ref="AB138:AB169" si="48">IF(UPPER(R138)="CLAIR",400,IF(UPPER(R138)="COUVERT",200,""))</f>
        <v/>
      </c>
      <c r="AC138" s="154">
        <f t="shared" si="33"/>
        <v>2</v>
      </c>
      <c r="AD138" s="8" t="str">
        <f t="shared" ref="AD138:AD169" si="49">IF(UPPER(U138)="NOIR",0.88,IF(UPPER(U138)="MAT",0.79,IF(UPPER(U138)="BRILLANT",0.55,"")))</f>
        <v/>
      </c>
      <c r="AE138" s="8">
        <v>5.6699999999999998E-8</v>
      </c>
      <c r="AF138" s="20" t="str">
        <f>IF(ISNUMBER(INDEX(Cables!$A$1:$N$200,MATCH(UPPER(E138),Cables!$B$1:$B$200,0),5)/1000)=FALSE,"",INDEX(Cables!$A$1:$N$200,MATCH(UPPER(E138),Cables!$B$1:$B$200,0),5)/1000)</f>
        <v/>
      </c>
      <c r="AG138" s="20" t="e">
        <f>INDEX(Cables!$A$1:$N$200,MATCH(UPPER(E138),Cables!$B$1:$B$200,0),7)/1000</f>
        <v>#N/A</v>
      </c>
      <c r="AI138" s="8">
        <f t="shared" ref="AI138:AI169" si="50">Q138+273.16</f>
        <v>273.16000000000003</v>
      </c>
      <c r="AJ138" s="8"/>
      <c r="AK138" s="21" t="e">
        <f t="shared" ref="AK138:AK169" si="51">P138^2*AF138*(1+Z138*(AJ138-293.15))+AA138*AB138*AG138</f>
        <v>#VALUE!</v>
      </c>
      <c r="AL138" s="20" t="e">
        <f t="shared" ref="AL138:AL169" si="52">8.55*(AJ138-AI138)*(AC138*AG138)^0.448+AD138*AE138*PI()*AG138*(AJ138^4-AI138^4)</f>
        <v>#N/A</v>
      </c>
      <c r="AM138" s="21" t="e">
        <f t="shared" ref="AM138:AM169" si="53">AK138-AL138</f>
        <v>#VALUE!</v>
      </c>
      <c r="AW138" s="41"/>
      <c r="AX138" s="157">
        <f>INDEX(Cables!A$3:U$91,MATCH('Element relatif aux mesures (I)'!E138,Cables!B$3:B$91,0),21)</f>
        <v>0</v>
      </c>
      <c r="AY138" s="158">
        <f t="shared" si="34"/>
        <v>0</v>
      </c>
      <c r="AZ138" s="158" t="str">
        <f t="shared" si="35"/>
        <v/>
      </c>
    </row>
    <row r="139" spans="1:52" x14ac:dyDescent="0.2">
      <c r="A139" s="34"/>
      <c r="B139" s="37"/>
      <c r="C139" s="33"/>
      <c r="D139" s="34"/>
      <c r="E139" s="45"/>
      <c r="F139" s="35"/>
      <c r="G139" s="44"/>
      <c r="H139" s="37"/>
      <c r="I139" s="46"/>
      <c r="J139" s="31"/>
      <c r="K139" s="31"/>
      <c r="L139" s="31"/>
      <c r="M139" s="38"/>
      <c r="N139" s="39" t="str">
        <f t="shared" si="45"/>
        <v/>
      </c>
      <c r="O139" s="40"/>
      <c r="P139" s="29" t="str">
        <f t="shared" ref="P139:P200" si="54">IF(E139&lt;&gt;"",O139/F139,"")</f>
        <v/>
      </c>
      <c r="Q139" s="31"/>
      <c r="R139" s="38"/>
      <c r="S139" s="41"/>
      <c r="T139" s="38"/>
      <c r="U139" s="38"/>
      <c r="W139" s="7" t="str">
        <f t="shared" si="46"/>
        <v/>
      </c>
      <c r="X139" s="7" t="str">
        <f>IF(W139="","",(IF(INDEX(Cables!$A$1:$U$200,MATCH(UPPER(E139),Cables!$B$1:$B$200,0),21)="",W139-2,(IF(INDEX(Cables!$A$1:$U$200,MATCH(UPPER(E139),Cables!$B$1:$B$200,0),21)*0.5&lt;P139,"Transit trop important",IF(INDEX(Cables!$A$1:$U$200,MATCH(UPPER(E139),Cables!$B$1:$B$200,0),21)*0.25&gt;P139,W139-2,W139-4))))))</f>
        <v/>
      </c>
      <c r="Y139" s="7" t="str">
        <f>IF(W139="","",(IF(INDEX(Cables!$A$1:$U$200,MATCH(UPPER(E139),Cables!$B$1:$B$200,0),21)="",W139+2,(IF(INDEX(Cables!$A$1:$U$200,MATCH(UPPER(E139),Cables!$B$1:$B$200,0),21)*0.5&lt;P139,"Transit trop important",IF(INDEX(Cables!$A$1:$U$200,MATCH(UPPER(E139),Cables!$B$1:$B$200,0),21)*0.25&gt;P139,W139+2,W139+4))))))</f>
        <v/>
      </c>
      <c r="Z139" s="19" t="e">
        <f>INDEX(Cables!$A$1:$N$200,MATCH(UPPER(E139),Cables!$B$1:$B$200,0),14)</f>
        <v>#N/A</v>
      </c>
      <c r="AA139" s="8" t="e">
        <f t="shared" si="47"/>
        <v>#VALUE!</v>
      </c>
      <c r="AB139" s="8" t="str">
        <f t="shared" si="48"/>
        <v/>
      </c>
      <c r="AC139" s="154">
        <f t="shared" ref="AC139:AC200" si="55">IF(S139&lt;=2,2,S139)</f>
        <v>2</v>
      </c>
      <c r="AD139" s="8" t="str">
        <f t="shared" si="49"/>
        <v/>
      </c>
      <c r="AE139" s="8">
        <v>5.6699999999999998E-8</v>
      </c>
      <c r="AF139" s="20" t="str">
        <f>IF(ISNUMBER(INDEX(Cables!$A$1:$N$200,MATCH(UPPER(E139),Cables!$B$1:$B$200,0),5)/1000)=FALSE,"",INDEX(Cables!$A$1:$N$200,MATCH(UPPER(E139),Cables!$B$1:$B$200,0),5)/1000)</f>
        <v/>
      </c>
      <c r="AG139" s="20" t="e">
        <f>INDEX(Cables!$A$1:$N$200,MATCH(UPPER(E139),Cables!$B$1:$B$200,0),7)/1000</f>
        <v>#N/A</v>
      </c>
      <c r="AI139" s="8">
        <f t="shared" si="50"/>
        <v>273.16000000000003</v>
      </c>
      <c r="AJ139" s="8"/>
      <c r="AK139" s="21" t="e">
        <f t="shared" si="51"/>
        <v>#VALUE!</v>
      </c>
      <c r="AL139" s="20" t="e">
        <f t="shared" si="52"/>
        <v>#N/A</v>
      </c>
      <c r="AM139" s="21" t="e">
        <f t="shared" si="53"/>
        <v>#VALUE!</v>
      </c>
      <c r="AW139" s="41"/>
      <c r="AX139" s="157">
        <f>INDEX(Cables!A$3:U$91,MATCH('Element relatif aux mesures (I)'!E139,Cables!B$3:B$91,0),21)</f>
        <v>0</v>
      </c>
      <c r="AY139" s="158">
        <f t="shared" ref="AY139:AY200" si="56">5/100*AX139</f>
        <v>0</v>
      </c>
      <c r="AZ139" s="158" t="str">
        <f t="shared" ref="AZ139:AZ200" si="57">IF(O139&lt;=AY139,IF(O139&lt;&gt;"",0,""))</f>
        <v/>
      </c>
    </row>
    <row r="140" spans="1:52" x14ac:dyDescent="0.2">
      <c r="A140" s="34"/>
      <c r="B140" s="37"/>
      <c r="C140" s="33"/>
      <c r="D140" s="34"/>
      <c r="E140" s="45"/>
      <c r="F140" s="35"/>
      <c r="G140" s="44"/>
      <c r="H140" s="37"/>
      <c r="I140" s="46"/>
      <c r="J140" s="31"/>
      <c r="K140" s="31"/>
      <c r="L140" s="31"/>
      <c r="M140" s="38"/>
      <c r="N140" s="39" t="str">
        <f t="shared" si="45"/>
        <v/>
      </c>
      <c r="O140" s="40"/>
      <c r="P140" s="29" t="str">
        <f t="shared" si="54"/>
        <v/>
      </c>
      <c r="Q140" s="31"/>
      <c r="R140" s="38"/>
      <c r="S140" s="41"/>
      <c r="T140" s="38"/>
      <c r="U140" s="38"/>
      <c r="W140" s="7" t="str">
        <f t="shared" si="46"/>
        <v/>
      </c>
      <c r="X140" s="7" t="str">
        <f>IF(W140="","",(IF(INDEX(Cables!$A$1:$U$200,MATCH(UPPER(E140),Cables!$B$1:$B$200,0),21)="",W140-2,(IF(INDEX(Cables!$A$1:$U$200,MATCH(UPPER(E140),Cables!$B$1:$B$200,0),21)*0.5&lt;P140,"Transit trop important",IF(INDEX(Cables!$A$1:$U$200,MATCH(UPPER(E140),Cables!$B$1:$B$200,0),21)*0.25&gt;P140,W140-2,W140-4))))))</f>
        <v/>
      </c>
      <c r="Y140" s="7" t="str">
        <f>IF(W140="","",(IF(INDEX(Cables!$A$1:$U$200,MATCH(UPPER(E140),Cables!$B$1:$B$200,0),21)="",W140+2,(IF(INDEX(Cables!$A$1:$U$200,MATCH(UPPER(E140),Cables!$B$1:$B$200,0),21)*0.5&lt;P140,"Transit trop important",IF(INDEX(Cables!$A$1:$U$200,MATCH(UPPER(E140),Cables!$B$1:$B$200,0),21)*0.25&gt;P140,W140+2,W140+4))))))</f>
        <v/>
      </c>
      <c r="Z140" s="19" t="e">
        <f>INDEX(Cables!$A$1:$N$200,MATCH(UPPER(E140),Cables!$B$1:$B$200,0),14)</f>
        <v>#N/A</v>
      </c>
      <c r="AA140" s="8" t="e">
        <f t="shared" si="47"/>
        <v>#VALUE!</v>
      </c>
      <c r="AB140" s="8" t="str">
        <f t="shared" si="48"/>
        <v/>
      </c>
      <c r="AC140" s="154">
        <f t="shared" si="55"/>
        <v>2</v>
      </c>
      <c r="AD140" s="8" t="str">
        <f t="shared" si="49"/>
        <v/>
      </c>
      <c r="AE140" s="8">
        <v>5.6699999999999998E-8</v>
      </c>
      <c r="AF140" s="20" t="str">
        <f>IF(ISNUMBER(INDEX(Cables!$A$1:$N$200,MATCH(UPPER(E140),Cables!$B$1:$B$200,0),5)/1000)=FALSE,"",INDEX(Cables!$A$1:$N$200,MATCH(UPPER(E140),Cables!$B$1:$B$200,0),5)/1000)</f>
        <v/>
      </c>
      <c r="AG140" s="20" t="e">
        <f>INDEX(Cables!$A$1:$N$200,MATCH(UPPER(E140),Cables!$B$1:$B$200,0),7)/1000</f>
        <v>#N/A</v>
      </c>
      <c r="AI140" s="8">
        <f t="shared" si="50"/>
        <v>273.16000000000003</v>
      </c>
      <c r="AJ140" s="8"/>
      <c r="AK140" s="21" t="e">
        <f t="shared" si="51"/>
        <v>#VALUE!</v>
      </c>
      <c r="AL140" s="20" t="e">
        <f t="shared" si="52"/>
        <v>#N/A</v>
      </c>
      <c r="AM140" s="21" t="e">
        <f t="shared" si="53"/>
        <v>#VALUE!</v>
      </c>
      <c r="AW140" s="41"/>
      <c r="AX140" s="157">
        <f>INDEX(Cables!A$3:U$91,MATCH('Element relatif aux mesures (I)'!E140,Cables!B$3:B$91,0),21)</f>
        <v>0</v>
      </c>
      <c r="AY140" s="158">
        <f t="shared" si="56"/>
        <v>0</v>
      </c>
      <c r="AZ140" s="158" t="str">
        <f t="shared" si="57"/>
        <v/>
      </c>
    </row>
    <row r="141" spans="1:52" x14ac:dyDescent="0.2">
      <c r="A141" s="34"/>
      <c r="B141" s="37"/>
      <c r="C141" s="33"/>
      <c r="D141" s="34"/>
      <c r="E141" s="45"/>
      <c r="F141" s="35"/>
      <c r="G141" s="44"/>
      <c r="H141" s="37"/>
      <c r="I141" s="46"/>
      <c r="J141" s="31"/>
      <c r="K141" s="31"/>
      <c r="L141" s="31"/>
      <c r="M141" s="38"/>
      <c r="N141" s="39" t="str">
        <f t="shared" si="45"/>
        <v/>
      </c>
      <c r="O141" s="40"/>
      <c r="P141" s="29" t="str">
        <f t="shared" si="54"/>
        <v/>
      </c>
      <c r="Q141" s="31"/>
      <c r="R141" s="38"/>
      <c r="S141" s="41"/>
      <c r="T141" s="38"/>
      <c r="U141" s="38"/>
      <c r="W141" s="7" t="str">
        <f t="shared" si="46"/>
        <v/>
      </c>
      <c r="X141" s="7" t="str">
        <f>IF(W141="","",(IF(INDEX(Cables!$A$1:$U$200,MATCH(UPPER(E141),Cables!$B$1:$B$200,0),21)="",W141-2,(IF(INDEX(Cables!$A$1:$U$200,MATCH(UPPER(E141),Cables!$B$1:$B$200,0),21)*0.5&lt;P141,"Transit trop important",IF(INDEX(Cables!$A$1:$U$200,MATCH(UPPER(E141),Cables!$B$1:$B$200,0),21)*0.25&gt;P141,W141-2,W141-4))))))</f>
        <v/>
      </c>
      <c r="Y141" s="7" t="str">
        <f>IF(W141="","",(IF(INDEX(Cables!$A$1:$U$200,MATCH(UPPER(E141),Cables!$B$1:$B$200,0),21)="",W141+2,(IF(INDEX(Cables!$A$1:$U$200,MATCH(UPPER(E141),Cables!$B$1:$B$200,0),21)*0.5&lt;P141,"Transit trop important",IF(INDEX(Cables!$A$1:$U$200,MATCH(UPPER(E141),Cables!$B$1:$B$200,0),21)*0.25&gt;P141,W141+2,W141+4))))))</f>
        <v/>
      </c>
      <c r="Z141" s="19" t="e">
        <f>INDEX(Cables!$A$1:$N$200,MATCH(UPPER(E141),Cables!$B$1:$B$200,0),14)</f>
        <v>#N/A</v>
      </c>
      <c r="AA141" s="8" t="e">
        <f t="shared" si="47"/>
        <v>#VALUE!</v>
      </c>
      <c r="AB141" s="8" t="str">
        <f t="shared" si="48"/>
        <v/>
      </c>
      <c r="AC141" s="154">
        <f t="shared" si="55"/>
        <v>2</v>
      </c>
      <c r="AD141" s="8" t="str">
        <f t="shared" si="49"/>
        <v/>
      </c>
      <c r="AE141" s="8">
        <v>5.6699999999999998E-8</v>
      </c>
      <c r="AF141" s="20" t="str">
        <f>IF(ISNUMBER(INDEX(Cables!$A$1:$N$200,MATCH(UPPER(E141),Cables!$B$1:$B$200,0),5)/1000)=FALSE,"",INDEX(Cables!$A$1:$N$200,MATCH(UPPER(E141),Cables!$B$1:$B$200,0),5)/1000)</f>
        <v/>
      </c>
      <c r="AG141" s="20" t="e">
        <f>INDEX(Cables!$A$1:$N$200,MATCH(UPPER(E141),Cables!$B$1:$B$200,0),7)/1000</f>
        <v>#N/A</v>
      </c>
      <c r="AI141" s="8">
        <f t="shared" si="50"/>
        <v>273.16000000000003</v>
      </c>
      <c r="AJ141" s="8"/>
      <c r="AK141" s="21" t="e">
        <f t="shared" si="51"/>
        <v>#VALUE!</v>
      </c>
      <c r="AL141" s="20" t="e">
        <f t="shared" si="52"/>
        <v>#N/A</v>
      </c>
      <c r="AM141" s="21" t="e">
        <f t="shared" si="53"/>
        <v>#VALUE!</v>
      </c>
      <c r="AW141" s="41"/>
      <c r="AX141" s="157">
        <f>INDEX(Cables!A$3:U$91,MATCH('Element relatif aux mesures (I)'!E141,Cables!B$3:B$91,0),21)</f>
        <v>0</v>
      </c>
      <c r="AY141" s="158">
        <f t="shared" si="56"/>
        <v>0</v>
      </c>
      <c r="AZ141" s="158" t="str">
        <f t="shared" si="57"/>
        <v/>
      </c>
    </row>
    <row r="142" spans="1:52" x14ac:dyDescent="0.2">
      <c r="A142" s="34"/>
      <c r="B142" s="37"/>
      <c r="C142" s="33"/>
      <c r="D142" s="34"/>
      <c r="E142" s="45"/>
      <c r="F142" s="35"/>
      <c r="G142" s="44"/>
      <c r="H142" s="37"/>
      <c r="I142" s="46"/>
      <c r="J142" s="31"/>
      <c r="K142" s="31"/>
      <c r="L142" s="31"/>
      <c r="M142" s="38"/>
      <c r="N142" s="39" t="str">
        <f t="shared" si="45"/>
        <v/>
      </c>
      <c r="O142" s="40"/>
      <c r="P142" s="29" t="str">
        <f t="shared" si="54"/>
        <v/>
      </c>
      <c r="Q142" s="31"/>
      <c r="R142" s="38"/>
      <c r="S142" s="41"/>
      <c r="T142" s="38"/>
      <c r="U142" s="38"/>
      <c r="W142" s="7" t="str">
        <f t="shared" si="46"/>
        <v/>
      </c>
      <c r="X142" s="7" t="str">
        <f>IF(W142="","",(IF(INDEX(Cables!$A$1:$U$200,MATCH(UPPER(E142),Cables!$B$1:$B$200,0),21)="",W142-2,(IF(INDEX(Cables!$A$1:$U$200,MATCH(UPPER(E142),Cables!$B$1:$B$200,0),21)*0.5&lt;P142,"Transit trop important",IF(INDEX(Cables!$A$1:$U$200,MATCH(UPPER(E142),Cables!$B$1:$B$200,0),21)*0.25&gt;P142,W142-2,W142-4))))))</f>
        <v/>
      </c>
      <c r="Y142" s="7" t="str">
        <f>IF(W142="","",(IF(INDEX(Cables!$A$1:$U$200,MATCH(UPPER(E142),Cables!$B$1:$B$200,0),21)="",W142+2,(IF(INDEX(Cables!$A$1:$U$200,MATCH(UPPER(E142),Cables!$B$1:$B$200,0),21)*0.5&lt;P142,"Transit trop important",IF(INDEX(Cables!$A$1:$U$200,MATCH(UPPER(E142),Cables!$B$1:$B$200,0),21)*0.25&gt;P142,W142+2,W142+4))))))</f>
        <v/>
      </c>
      <c r="Z142" s="19" t="e">
        <f>INDEX(Cables!$A$1:$N$200,MATCH(UPPER(E142),Cables!$B$1:$B$200,0),14)</f>
        <v>#N/A</v>
      </c>
      <c r="AA142" s="8" t="e">
        <f t="shared" si="47"/>
        <v>#VALUE!</v>
      </c>
      <c r="AB142" s="8" t="str">
        <f t="shared" si="48"/>
        <v/>
      </c>
      <c r="AC142" s="154">
        <f t="shared" si="55"/>
        <v>2</v>
      </c>
      <c r="AD142" s="8" t="str">
        <f t="shared" si="49"/>
        <v/>
      </c>
      <c r="AE142" s="8">
        <v>5.6699999999999998E-8</v>
      </c>
      <c r="AF142" s="20" t="str">
        <f>IF(ISNUMBER(INDEX(Cables!$A$1:$N$200,MATCH(UPPER(E142),Cables!$B$1:$B$200,0),5)/1000)=FALSE,"",INDEX(Cables!$A$1:$N$200,MATCH(UPPER(E142),Cables!$B$1:$B$200,0),5)/1000)</f>
        <v/>
      </c>
      <c r="AG142" s="20" t="e">
        <f>INDEX(Cables!$A$1:$N$200,MATCH(UPPER(E142),Cables!$B$1:$B$200,0),7)/1000</f>
        <v>#N/A</v>
      </c>
      <c r="AI142" s="8">
        <f t="shared" si="50"/>
        <v>273.16000000000003</v>
      </c>
      <c r="AJ142" s="8"/>
      <c r="AK142" s="21" t="e">
        <f t="shared" si="51"/>
        <v>#VALUE!</v>
      </c>
      <c r="AL142" s="20" t="e">
        <f t="shared" si="52"/>
        <v>#N/A</v>
      </c>
      <c r="AM142" s="21" t="e">
        <f t="shared" si="53"/>
        <v>#VALUE!</v>
      </c>
      <c r="AW142" s="41"/>
      <c r="AX142" s="157">
        <f>INDEX(Cables!A$3:U$91,MATCH('Element relatif aux mesures (I)'!E142,Cables!B$3:B$91,0),21)</f>
        <v>0</v>
      </c>
      <c r="AY142" s="158">
        <f t="shared" si="56"/>
        <v>0</v>
      </c>
      <c r="AZ142" s="158" t="str">
        <f t="shared" si="57"/>
        <v/>
      </c>
    </row>
    <row r="143" spans="1:52" x14ac:dyDescent="0.2">
      <c r="A143" s="34"/>
      <c r="B143" s="37"/>
      <c r="C143" s="33"/>
      <c r="D143" s="34"/>
      <c r="E143" s="45"/>
      <c r="F143" s="35"/>
      <c r="G143" s="44"/>
      <c r="H143" s="37"/>
      <c r="I143" s="46"/>
      <c r="J143" s="31"/>
      <c r="K143" s="31"/>
      <c r="L143" s="31"/>
      <c r="M143" s="38"/>
      <c r="N143" s="39" t="str">
        <f t="shared" si="45"/>
        <v/>
      </c>
      <c r="O143" s="40"/>
      <c r="P143" s="29" t="str">
        <f t="shared" si="54"/>
        <v/>
      </c>
      <c r="Q143" s="31"/>
      <c r="R143" s="38"/>
      <c r="S143" s="41"/>
      <c r="T143" s="38"/>
      <c r="U143" s="38"/>
      <c r="W143" s="7" t="str">
        <f t="shared" si="46"/>
        <v/>
      </c>
      <c r="X143" s="7" t="str">
        <f>IF(W143="","",(IF(INDEX(Cables!$A$1:$U$200,MATCH(UPPER(E143),Cables!$B$1:$B$200,0),21)="",W143-2,(IF(INDEX(Cables!$A$1:$U$200,MATCH(UPPER(E143),Cables!$B$1:$B$200,0),21)*0.5&lt;P143,"Transit trop important",IF(INDEX(Cables!$A$1:$U$200,MATCH(UPPER(E143),Cables!$B$1:$B$200,0),21)*0.25&gt;P143,W143-2,W143-4))))))</f>
        <v/>
      </c>
      <c r="Y143" s="7" t="str">
        <f>IF(W143="","",(IF(INDEX(Cables!$A$1:$U$200,MATCH(UPPER(E143),Cables!$B$1:$B$200,0),21)="",W143+2,(IF(INDEX(Cables!$A$1:$U$200,MATCH(UPPER(E143),Cables!$B$1:$B$200,0),21)*0.5&lt;P143,"Transit trop important",IF(INDEX(Cables!$A$1:$U$200,MATCH(UPPER(E143),Cables!$B$1:$B$200,0),21)*0.25&gt;P143,W143+2,W143+4))))))</f>
        <v/>
      </c>
      <c r="Z143" s="19" t="e">
        <f>INDEX(Cables!$A$1:$N$200,MATCH(UPPER(E143),Cables!$B$1:$B$200,0),14)</f>
        <v>#N/A</v>
      </c>
      <c r="AA143" s="8" t="e">
        <f t="shared" si="47"/>
        <v>#VALUE!</v>
      </c>
      <c r="AB143" s="8" t="str">
        <f t="shared" si="48"/>
        <v/>
      </c>
      <c r="AC143" s="154">
        <f t="shared" si="55"/>
        <v>2</v>
      </c>
      <c r="AD143" s="8" t="str">
        <f t="shared" si="49"/>
        <v/>
      </c>
      <c r="AE143" s="8">
        <v>5.6699999999999998E-8</v>
      </c>
      <c r="AF143" s="20" t="str">
        <f>IF(ISNUMBER(INDEX(Cables!$A$1:$N$200,MATCH(UPPER(E143),Cables!$B$1:$B$200,0),5)/1000)=FALSE,"",INDEX(Cables!$A$1:$N$200,MATCH(UPPER(E143),Cables!$B$1:$B$200,0),5)/1000)</f>
        <v/>
      </c>
      <c r="AG143" s="20" t="e">
        <f>INDEX(Cables!$A$1:$N$200,MATCH(UPPER(E143),Cables!$B$1:$B$200,0),7)/1000</f>
        <v>#N/A</v>
      </c>
      <c r="AI143" s="8">
        <f t="shared" si="50"/>
        <v>273.16000000000003</v>
      </c>
      <c r="AJ143" s="8"/>
      <c r="AK143" s="21" t="e">
        <f t="shared" si="51"/>
        <v>#VALUE!</v>
      </c>
      <c r="AL143" s="20" t="e">
        <f t="shared" si="52"/>
        <v>#N/A</v>
      </c>
      <c r="AM143" s="21" t="e">
        <f t="shared" si="53"/>
        <v>#VALUE!</v>
      </c>
      <c r="AW143" s="41"/>
      <c r="AX143" s="157">
        <f>INDEX(Cables!A$3:U$91,MATCH('Element relatif aux mesures (I)'!E143,Cables!B$3:B$91,0),21)</f>
        <v>0</v>
      </c>
      <c r="AY143" s="158">
        <f t="shared" si="56"/>
        <v>0</v>
      </c>
      <c r="AZ143" s="158" t="str">
        <f t="shared" si="57"/>
        <v/>
      </c>
    </row>
    <row r="144" spans="1:52" x14ac:dyDescent="0.2">
      <c r="A144" s="34"/>
      <c r="B144" s="37"/>
      <c r="C144" s="33"/>
      <c r="D144" s="34"/>
      <c r="E144" s="45"/>
      <c r="F144" s="35"/>
      <c r="G144" s="44"/>
      <c r="H144" s="37"/>
      <c r="I144" s="46"/>
      <c r="J144" s="31"/>
      <c r="K144" s="31"/>
      <c r="L144" s="31"/>
      <c r="M144" s="38"/>
      <c r="N144" s="39" t="str">
        <f t="shared" si="45"/>
        <v/>
      </c>
      <c r="O144" s="40"/>
      <c r="P144" s="29" t="str">
        <f t="shared" si="54"/>
        <v/>
      </c>
      <c r="Q144" s="31"/>
      <c r="R144" s="38"/>
      <c r="S144" s="41"/>
      <c r="T144" s="38"/>
      <c r="U144" s="38"/>
      <c r="W144" s="7" t="str">
        <f t="shared" si="46"/>
        <v/>
      </c>
      <c r="X144" s="7" t="str">
        <f>IF(W144="","",(IF(INDEX(Cables!$A$1:$U$200,MATCH(UPPER(E144),Cables!$B$1:$B$200,0),21)="",W144-2,(IF(INDEX(Cables!$A$1:$U$200,MATCH(UPPER(E144),Cables!$B$1:$B$200,0),21)*0.5&lt;P144,"Transit trop important",IF(INDEX(Cables!$A$1:$U$200,MATCH(UPPER(E144),Cables!$B$1:$B$200,0),21)*0.25&gt;P144,W144-2,W144-4))))))</f>
        <v/>
      </c>
      <c r="Y144" s="7" t="str">
        <f>IF(W144="","",(IF(INDEX(Cables!$A$1:$U$200,MATCH(UPPER(E144),Cables!$B$1:$B$200,0),21)="",W144+2,(IF(INDEX(Cables!$A$1:$U$200,MATCH(UPPER(E144),Cables!$B$1:$B$200,0),21)*0.5&lt;P144,"Transit trop important",IF(INDEX(Cables!$A$1:$U$200,MATCH(UPPER(E144),Cables!$B$1:$B$200,0),21)*0.25&gt;P144,W144+2,W144+4))))))</f>
        <v/>
      </c>
      <c r="Z144" s="19" t="e">
        <f>INDEX(Cables!$A$1:$N$200,MATCH(UPPER(E144),Cables!$B$1:$B$200,0),14)</f>
        <v>#N/A</v>
      </c>
      <c r="AA144" s="8" t="e">
        <f t="shared" si="47"/>
        <v>#VALUE!</v>
      </c>
      <c r="AB144" s="8" t="str">
        <f t="shared" si="48"/>
        <v/>
      </c>
      <c r="AC144" s="154">
        <f t="shared" si="55"/>
        <v>2</v>
      </c>
      <c r="AD144" s="8" t="str">
        <f t="shared" si="49"/>
        <v/>
      </c>
      <c r="AE144" s="8">
        <v>5.6699999999999998E-8</v>
      </c>
      <c r="AF144" s="20" t="str">
        <f>IF(ISNUMBER(INDEX(Cables!$A$1:$N$200,MATCH(UPPER(E144),Cables!$B$1:$B$200,0),5)/1000)=FALSE,"",INDEX(Cables!$A$1:$N$200,MATCH(UPPER(E144),Cables!$B$1:$B$200,0),5)/1000)</f>
        <v/>
      </c>
      <c r="AG144" s="20" t="e">
        <f>INDEX(Cables!$A$1:$N$200,MATCH(UPPER(E144),Cables!$B$1:$B$200,0),7)/1000</f>
        <v>#N/A</v>
      </c>
      <c r="AI144" s="8">
        <f t="shared" si="50"/>
        <v>273.16000000000003</v>
      </c>
      <c r="AJ144" s="8"/>
      <c r="AK144" s="21" t="e">
        <f t="shared" si="51"/>
        <v>#VALUE!</v>
      </c>
      <c r="AL144" s="20" t="e">
        <f t="shared" si="52"/>
        <v>#N/A</v>
      </c>
      <c r="AM144" s="21" t="e">
        <f t="shared" si="53"/>
        <v>#VALUE!</v>
      </c>
      <c r="AW144" s="41"/>
      <c r="AX144" s="157">
        <f>INDEX(Cables!A$3:U$91,MATCH('Element relatif aux mesures (I)'!E144,Cables!B$3:B$91,0),21)</f>
        <v>0</v>
      </c>
      <c r="AY144" s="158">
        <f t="shared" si="56"/>
        <v>0</v>
      </c>
      <c r="AZ144" s="158" t="str">
        <f t="shared" si="57"/>
        <v/>
      </c>
    </row>
    <row r="145" spans="1:52" x14ac:dyDescent="0.2">
      <c r="A145" s="34"/>
      <c r="B145" s="37"/>
      <c r="C145" s="33"/>
      <c r="D145" s="34"/>
      <c r="E145" s="45"/>
      <c r="F145" s="35"/>
      <c r="G145" s="44"/>
      <c r="H145" s="37"/>
      <c r="I145" s="46"/>
      <c r="J145" s="31"/>
      <c r="K145" s="31"/>
      <c r="L145" s="31"/>
      <c r="M145" s="38"/>
      <c r="N145" s="39" t="str">
        <f t="shared" si="45"/>
        <v/>
      </c>
      <c r="O145" s="40"/>
      <c r="P145" s="29" t="str">
        <f t="shared" si="54"/>
        <v/>
      </c>
      <c r="Q145" s="31"/>
      <c r="R145" s="38"/>
      <c r="S145" s="41"/>
      <c r="T145" s="38"/>
      <c r="U145" s="38"/>
      <c r="W145" s="7" t="str">
        <f t="shared" si="46"/>
        <v/>
      </c>
      <c r="X145" s="7" t="str">
        <f>IF(W145="","",(IF(INDEX(Cables!$A$1:$U$200,MATCH(UPPER(E145),Cables!$B$1:$B$200,0),21)="",W145-2,(IF(INDEX(Cables!$A$1:$U$200,MATCH(UPPER(E145),Cables!$B$1:$B$200,0),21)*0.5&lt;P145,"Transit trop important",IF(INDEX(Cables!$A$1:$U$200,MATCH(UPPER(E145),Cables!$B$1:$B$200,0),21)*0.25&gt;P145,W145-2,W145-4))))))</f>
        <v/>
      </c>
      <c r="Y145" s="7" t="str">
        <f>IF(W145="","",(IF(INDEX(Cables!$A$1:$U$200,MATCH(UPPER(E145),Cables!$B$1:$B$200,0),21)="",W145+2,(IF(INDEX(Cables!$A$1:$U$200,MATCH(UPPER(E145),Cables!$B$1:$B$200,0),21)*0.5&lt;P145,"Transit trop important",IF(INDEX(Cables!$A$1:$U$200,MATCH(UPPER(E145),Cables!$B$1:$B$200,0),21)*0.25&gt;P145,W145+2,W145+4))))))</f>
        <v/>
      </c>
      <c r="Z145" s="19" t="e">
        <f>INDEX(Cables!$A$1:$N$200,MATCH(UPPER(E145),Cables!$B$1:$B$200,0),14)</f>
        <v>#N/A</v>
      </c>
      <c r="AA145" s="8" t="e">
        <f t="shared" si="47"/>
        <v>#VALUE!</v>
      </c>
      <c r="AB145" s="8" t="str">
        <f t="shared" si="48"/>
        <v/>
      </c>
      <c r="AC145" s="154">
        <f t="shared" si="55"/>
        <v>2</v>
      </c>
      <c r="AD145" s="8" t="str">
        <f t="shared" si="49"/>
        <v/>
      </c>
      <c r="AE145" s="8">
        <v>5.6699999999999998E-8</v>
      </c>
      <c r="AF145" s="20" t="str">
        <f>IF(ISNUMBER(INDEX(Cables!$A$1:$N$200,MATCH(UPPER(E145),Cables!$B$1:$B$200,0),5)/1000)=FALSE,"",INDEX(Cables!$A$1:$N$200,MATCH(UPPER(E145),Cables!$B$1:$B$200,0),5)/1000)</f>
        <v/>
      </c>
      <c r="AG145" s="20" t="e">
        <f>INDEX(Cables!$A$1:$N$200,MATCH(UPPER(E145),Cables!$B$1:$B$200,0),7)/1000</f>
        <v>#N/A</v>
      </c>
      <c r="AI145" s="8">
        <f t="shared" si="50"/>
        <v>273.16000000000003</v>
      </c>
      <c r="AJ145" s="8"/>
      <c r="AK145" s="21" t="e">
        <f t="shared" si="51"/>
        <v>#VALUE!</v>
      </c>
      <c r="AL145" s="20" t="e">
        <f t="shared" si="52"/>
        <v>#N/A</v>
      </c>
      <c r="AM145" s="21" t="e">
        <f t="shared" si="53"/>
        <v>#VALUE!</v>
      </c>
      <c r="AW145" s="41"/>
      <c r="AX145" s="157">
        <f>INDEX(Cables!A$3:U$91,MATCH('Element relatif aux mesures (I)'!E145,Cables!B$3:B$91,0),21)</f>
        <v>0</v>
      </c>
      <c r="AY145" s="158">
        <f t="shared" si="56"/>
        <v>0</v>
      </c>
      <c r="AZ145" s="158" t="str">
        <f t="shared" si="57"/>
        <v/>
      </c>
    </row>
    <row r="146" spans="1:52" x14ac:dyDescent="0.2">
      <c r="A146" s="34"/>
      <c r="B146" s="37"/>
      <c r="C146" s="33"/>
      <c r="D146" s="34"/>
      <c r="E146" s="45"/>
      <c r="F146" s="35"/>
      <c r="G146" s="44"/>
      <c r="H146" s="37"/>
      <c r="I146" s="46"/>
      <c r="J146" s="31"/>
      <c r="K146" s="31"/>
      <c r="L146" s="31"/>
      <c r="M146" s="38"/>
      <c r="N146" s="39" t="str">
        <f t="shared" si="45"/>
        <v/>
      </c>
      <c r="O146" s="40"/>
      <c r="P146" s="29" t="str">
        <f t="shared" si="54"/>
        <v/>
      </c>
      <c r="Q146" s="31"/>
      <c r="R146" s="38"/>
      <c r="S146" s="41"/>
      <c r="T146" s="38"/>
      <c r="U146" s="38"/>
      <c r="W146" s="7" t="str">
        <f t="shared" si="46"/>
        <v/>
      </c>
      <c r="X146" s="7" t="str">
        <f>IF(W146="","",(IF(INDEX(Cables!$A$1:$U$200,MATCH(UPPER(E146),Cables!$B$1:$B$200,0),21)="",W146-2,(IF(INDEX(Cables!$A$1:$U$200,MATCH(UPPER(E146),Cables!$B$1:$B$200,0),21)*0.5&lt;P146,"Transit trop important",IF(INDEX(Cables!$A$1:$U$200,MATCH(UPPER(E146),Cables!$B$1:$B$200,0),21)*0.25&gt;P146,W146-2,W146-4))))))</f>
        <v/>
      </c>
      <c r="Y146" s="7" t="str">
        <f>IF(W146="","",(IF(INDEX(Cables!$A$1:$U$200,MATCH(UPPER(E146),Cables!$B$1:$B$200,0),21)="",W146+2,(IF(INDEX(Cables!$A$1:$U$200,MATCH(UPPER(E146),Cables!$B$1:$B$200,0),21)*0.5&lt;P146,"Transit trop important",IF(INDEX(Cables!$A$1:$U$200,MATCH(UPPER(E146),Cables!$B$1:$B$200,0),21)*0.25&gt;P146,W146+2,W146+4))))))</f>
        <v/>
      </c>
      <c r="Z146" s="19" t="e">
        <f>INDEX(Cables!$A$1:$N$200,MATCH(UPPER(E146),Cables!$B$1:$B$200,0),14)</f>
        <v>#N/A</v>
      </c>
      <c r="AA146" s="8" t="e">
        <f t="shared" si="47"/>
        <v>#VALUE!</v>
      </c>
      <c r="AB146" s="8" t="str">
        <f t="shared" si="48"/>
        <v/>
      </c>
      <c r="AC146" s="154">
        <f t="shared" si="55"/>
        <v>2</v>
      </c>
      <c r="AD146" s="8" t="str">
        <f t="shared" si="49"/>
        <v/>
      </c>
      <c r="AE146" s="8">
        <v>5.6699999999999998E-8</v>
      </c>
      <c r="AF146" s="20" t="str">
        <f>IF(ISNUMBER(INDEX(Cables!$A$1:$N$200,MATCH(UPPER(E146),Cables!$B$1:$B$200,0),5)/1000)=FALSE,"",INDEX(Cables!$A$1:$N$200,MATCH(UPPER(E146),Cables!$B$1:$B$200,0),5)/1000)</f>
        <v/>
      </c>
      <c r="AG146" s="20" t="e">
        <f>INDEX(Cables!$A$1:$N$200,MATCH(UPPER(E146),Cables!$B$1:$B$200,0),7)/1000</f>
        <v>#N/A</v>
      </c>
      <c r="AI146" s="8">
        <f t="shared" si="50"/>
        <v>273.16000000000003</v>
      </c>
      <c r="AJ146" s="8"/>
      <c r="AK146" s="21" t="e">
        <f t="shared" si="51"/>
        <v>#VALUE!</v>
      </c>
      <c r="AL146" s="20" t="e">
        <f t="shared" si="52"/>
        <v>#N/A</v>
      </c>
      <c r="AM146" s="21" t="e">
        <f t="shared" si="53"/>
        <v>#VALUE!</v>
      </c>
      <c r="AW146" s="41"/>
      <c r="AX146" s="157">
        <f>INDEX(Cables!A$3:U$91,MATCH('Element relatif aux mesures (I)'!E146,Cables!B$3:B$91,0),21)</f>
        <v>0</v>
      </c>
      <c r="AY146" s="158">
        <f t="shared" si="56"/>
        <v>0</v>
      </c>
      <c r="AZ146" s="158" t="str">
        <f t="shared" si="57"/>
        <v/>
      </c>
    </row>
    <row r="147" spans="1:52" x14ac:dyDescent="0.2">
      <c r="A147" s="34"/>
      <c r="B147" s="37"/>
      <c r="C147" s="33"/>
      <c r="D147" s="34"/>
      <c r="E147" s="45"/>
      <c r="F147" s="35"/>
      <c r="G147" s="44"/>
      <c r="H147" s="37"/>
      <c r="I147" s="46"/>
      <c r="J147" s="31"/>
      <c r="K147" s="31"/>
      <c r="L147" s="31"/>
      <c r="M147" s="38"/>
      <c r="N147" s="39" t="str">
        <f t="shared" si="45"/>
        <v/>
      </c>
      <c r="O147" s="40"/>
      <c r="P147" s="29" t="str">
        <f t="shared" si="54"/>
        <v/>
      </c>
      <c r="Q147" s="31"/>
      <c r="R147" s="38"/>
      <c r="S147" s="41"/>
      <c r="T147" s="38"/>
      <c r="U147" s="38"/>
      <c r="W147" s="7" t="str">
        <f t="shared" si="46"/>
        <v/>
      </c>
      <c r="X147" s="7" t="str">
        <f>IF(W147="","",(IF(INDEX(Cables!$A$1:$U$200,MATCH(UPPER(E147),Cables!$B$1:$B$200,0),21)="",W147-2,(IF(INDEX(Cables!$A$1:$U$200,MATCH(UPPER(E147),Cables!$B$1:$B$200,0),21)*0.5&lt;P147,"Transit trop important",IF(INDEX(Cables!$A$1:$U$200,MATCH(UPPER(E147),Cables!$B$1:$B$200,0),21)*0.25&gt;P147,W147-2,W147-4))))))</f>
        <v/>
      </c>
      <c r="Y147" s="7" t="str">
        <f>IF(W147="","",(IF(INDEX(Cables!$A$1:$U$200,MATCH(UPPER(E147),Cables!$B$1:$B$200,0),21)="",W147+2,(IF(INDEX(Cables!$A$1:$U$200,MATCH(UPPER(E147),Cables!$B$1:$B$200,0),21)*0.5&lt;P147,"Transit trop important",IF(INDEX(Cables!$A$1:$U$200,MATCH(UPPER(E147),Cables!$B$1:$B$200,0),21)*0.25&gt;P147,W147+2,W147+4))))))</f>
        <v/>
      </c>
      <c r="Z147" s="19" t="e">
        <f>INDEX(Cables!$A$1:$N$200,MATCH(UPPER(E147),Cables!$B$1:$B$200,0),14)</f>
        <v>#N/A</v>
      </c>
      <c r="AA147" s="8" t="e">
        <f t="shared" si="47"/>
        <v>#VALUE!</v>
      </c>
      <c r="AB147" s="8" t="str">
        <f t="shared" si="48"/>
        <v/>
      </c>
      <c r="AC147" s="154">
        <f t="shared" si="55"/>
        <v>2</v>
      </c>
      <c r="AD147" s="8" t="str">
        <f t="shared" si="49"/>
        <v/>
      </c>
      <c r="AE147" s="8">
        <v>5.6699999999999998E-8</v>
      </c>
      <c r="AF147" s="20" t="str">
        <f>IF(ISNUMBER(INDEX(Cables!$A$1:$N$200,MATCH(UPPER(E147),Cables!$B$1:$B$200,0),5)/1000)=FALSE,"",INDEX(Cables!$A$1:$N$200,MATCH(UPPER(E147),Cables!$B$1:$B$200,0),5)/1000)</f>
        <v/>
      </c>
      <c r="AG147" s="20" t="e">
        <f>INDEX(Cables!$A$1:$N$200,MATCH(UPPER(E147),Cables!$B$1:$B$200,0),7)/1000</f>
        <v>#N/A</v>
      </c>
      <c r="AI147" s="8">
        <f t="shared" si="50"/>
        <v>273.16000000000003</v>
      </c>
      <c r="AJ147" s="8"/>
      <c r="AK147" s="21" t="e">
        <f t="shared" si="51"/>
        <v>#VALUE!</v>
      </c>
      <c r="AL147" s="20" t="e">
        <f t="shared" si="52"/>
        <v>#N/A</v>
      </c>
      <c r="AM147" s="21" t="e">
        <f t="shared" si="53"/>
        <v>#VALUE!</v>
      </c>
      <c r="AW147" s="41"/>
      <c r="AX147" s="157">
        <f>INDEX(Cables!A$3:U$91,MATCH('Element relatif aux mesures (I)'!E147,Cables!B$3:B$91,0),21)</f>
        <v>0</v>
      </c>
      <c r="AY147" s="158">
        <f t="shared" si="56"/>
        <v>0</v>
      </c>
      <c r="AZ147" s="158" t="str">
        <f t="shared" si="57"/>
        <v/>
      </c>
    </row>
    <row r="148" spans="1:52" x14ac:dyDescent="0.2">
      <c r="A148" s="34"/>
      <c r="B148" s="37"/>
      <c r="C148" s="33"/>
      <c r="D148" s="34"/>
      <c r="E148" s="45"/>
      <c r="F148" s="35"/>
      <c r="G148" s="44"/>
      <c r="H148" s="37"/>
      <c r="I148" s="46"/>
      <c r="J148" s="31"/>
      <c r="K148" s="31"/>
      <c r="L148" s="31"/>
      <c r="M148" s="38"/>
      <c r="N148" s="39" t="str">
        <f t="shared" si="45"/>
        <v/>
      </c>
      <c r="O148" s="40"/>
      <c r="P148" s="29" t="str">
        <f t="shared" si="54"/>
        <v/>
      </c>
      <c r="Q148" s="31"/>
      <c r="R148" s="38"/>
      <c r="S148" s="41"/>
      <c r="T148" s="38"/>
      <c r="U148" s="38"/>
      <c r="W148" s="7" t="str">
        <f t="shared" si="46"/>
        <v/>
      </c>
      <c r="X148" s="7" t="str">
        <f>IF(W148="","",(IF(INDEX(Cables!$A$1:$U$200,MATCH(UPPER(E148),Cables!$B$1:$B$200,0),21)="",W148-2,(IF(INDEX(Cables!$A$1:$U$200,MATCH(UPPER(E148),Cables!$B$1:$B$200,0),21)*0.5&lt;P148,"Transit trop important",IF(INDEX(Cables!$A$1:$U$200,MATCH(UPPER(E148),Cables!$B$1:$B$200,0),21)*0.25&gt;P148,W148-2,W148-4))))))</f>
        <v/>
      </c>
      <c r="Y148" s="7" t="str">
        <f>IF(W148="","",(IF(INDEX(Cables!$A$1:$U$200,MATCH(UPPER(E148),Cables!$B$1:$B$200,0),21)="",W148+2,(IF(INDEX(Cables!$A$1:$U$200,MATCH(UPPER(E148),Cables!$B$1:$B$200,0),21)*0.5&lt;P148,"Transit trop important",IF(INDEX(Cables!$A$1:$U$200,MATCH(UPPER(E148),Cables!$B$1:$B$200,0),21)*0.25&gt;P148,W148+2,W148+4))))))</f>
        <v/>
      </c>
      <c r="Z148" s="19" t="e">
        <f>INDEX(Cables!$A$1:$N$200,MATCH(UPPER(E148),Cables!$B$1:$B$200,0),14)</f>
        <v>#N/A</v>
      </c>
      <c r="AA148" s="8" t="e">
        <f t="shared" si="47"/>
        <v>#VALUE!</v>
      </c>
      <c r="AB148" s="8" t="str">
        <f t="shared" si="48"/>
        <v/>
      </c>
      <c r="AC148" s="154">
        <f t="shared" si="55"/>
        <v>2</v>
      </c>
      <c r="AD148" s="8" t="str">
        <f t="shared" si="49"/>
        <v/>
      </c>
      <c r="AE148" s="8">
        <v>5.6699999999999998E-8</v>
      </c>
      <c r="AF148" s="20" t="str">
        <f>IF(ISNUMBER(INDEX(Cables!$A$1:$N$200,MATCH(UPPER(E148),Cables!$B$1:$B$200,0),5)/1000)=FALSE,"",INDEX(Cables!$A$1:$N$200,MATCH(UPPER(E148),Cables!$B$1:$B$200,0),5)/1000)</f>
        <v/>
      </c>
      <c r="AG148" s="20" t="e">
        <f>INDEX(Cables!$A$1:$N$200,MATCH(UPPER(E148),Cables!$B$1:$B$200,0),7)/1000</f>
        <v>#N/A</v>
      </c>
      <c r="AI148" s="8">
        <f t="shared" si="50"/>
        <v>273.16000000000003</v>
      </c>
      <c r="AJ148" s="8"/>
      <c r="AK148" s="21" t="e">
        <f t="shared" si="51"/>
        <v>#VALUE!</v>
      </c>
      <c r="AL148" s="20" t="e">
        <f t="shared" si="52"/>
        <v>#N/A</v>
      </c>
      <c r="AM148" s="21" t="e">
        <f t="shared" si="53"/>
        <v>#VALUE!</v>
      </c>
      <c r="AW148" s="41"/>
      <c r="AX148" s="157">
        <f>INDEX(Cables!A$3:U$91,MATCH('Element relatif aux mesures (I)'!E148,Cables!B$3:B$91,0),21)</f>
        <v>0</v>
      </c>
      <c r="AY148" s="158">
        <f t="shared" si="56"/>
        <v>0</v>
      </c>
      <c r="AZ148" s="158" t="str">
        <f t="shared" si="57"/>
        <v/>
      </c>
    </row>
    <row r="149" spans="1:52" x14ac:dyDescent="0.2">
      <c r="A149" s="34"/>
      <c r="B149" s="37"/>
      <c r="C149" s="33"/>
      <c r="D149" s="34"/>
      <c r="E149" s="45"/>
      <c r="F149" s="35"/>
      <c r="G149" s="44"/>
      <c r="H149" s="37"/>
      <c r="I149" s="46"/>
      <c r="J149" s="31"/>
      <c r="K149" s="31"/>
      <c r="L149" s="31"/>
      <c r="M149" s="38"/>
      <c r="N149" s="39" t="str">
        <f t="shared" si="45"/>
        <v/>
      </c>
      <c r="O149" s="40"/>
      <c r="P149" s="29" t="str">
        <f t="shared" si="54"/>
        <v/>
      </c>
      <c r="Q149" s="31"/>
      <c r="R149" s="38"/>
      <c r="S149" s="41"/>
      <c r="T149" s="38"/>
      <c r="U149" s="38"/>
      <c r="W149" s="7" t="str">
        <f t="shared" si="46"/>
        <v/>
      </c>
      <c r="X149" s="7" t="str">
        <f>IF(W149="","",(IF(INDEX(Cables!$A$1:$U$200,MATCH(UPPER(E149),Cables!$B$1:$B$200,0),21)="",W149-2,(IF(INDEX(Cables!$A$1:$U$200,MATCH(UPPER(E149),Cables!$B$1:$B$200,0),21)*0.5&lt;P149,"Transit trop important",IF(INDEX(Cables!$A$1:$U$200,MATCH(UPPER(E149),Cables!$B$1:$B$200,0),21)*0.25&gt;P149,W149-2,W149-4))))))</f>
        <v/>
      </c>
      <c r="Y149" s="7" t="str">
        <f>IF(W149="","",(IF(INDEX(Cables!$A$1:$U$200,MATCH(UPPER(E149),Cables!$B$1:$B$200,0),21)="",W149+2,(IF(INDEX(Cables!$A$1:$U$200,MATCH(UPPER(E149),Cables!$B$1:$B$200,0),21)*0.5&lt;P149,"Transit trop important",IF(INDEX(Cables!$A$1:$U$200,MATCH(UPPER(E149),Cables!$B$1:$B$200,0),21)*0.25&gt;P149,W149+2,W149+4))))))</f>
        <v/>
      </c>
      <c r="Z149" s="19" t="e">
        <f>INDEX(Cables!$A$1:$N$200,MATCH(UPPER(E149),Cables!$B$1:$B$200,0),14)</f>
        <v>#N/A</v>
      </c>
      <c r="AA149" s="8" t="e">
        <f t="shared" si="47"/>
        <v>#VALUE!</v>
      </c>
      <c r="AB149" s="8" t="str">
        <f t="shared" si="48"/>
        <v/>
      </c>
      <c r="AC149" s="154">
        <f t="shared" si="55"/>
        <v>2</v>
      </c>
      <c r="AD149" s="8" t="str">
        <f t="shared" si="49"/>
        <v/>
      </c>
      <c r="AE149" s="8">
        <v>5.6699999999999998E-8</v>
      </c>
      <c r="AF149" s="20" t="str">
        <f>IF(ISNUMBER(INDEX(Cables!$A$1:$N$200,MATCH(UPPER(E149),Cables!$B$1:$B$200,0),5)/1000)=FALSE,"",INDEX(Cables!$A$1:$N$200,MATCH(UPPER(E149),Cables!$B$1:$B$200,0),5)/1000)</f>
        <v/>
      </c>
      <c r="AG149" s="20" t="e">
        <f>INDEX(Cables!$A$1:$N$200,MATCH(UPPER(E149),Cables!$B$1:$B$200,0),7)/1000</f>
        <v>#N/A</v>
      </c>
      <c r="AI149" s="8">
        <f t="shared" si="50"/>
        <v>273.16000000000003</v>
      </c>
      <c r="AJ149" s="8"/>
      <c r="AK149" s="21" t="e">
        <f t="shared" si="51"/>
        <v>#VALUE!</v>
      </c>
      <c r="AL149" s="20" t="e">
        <f t="shared" si="52"/>
        <v>#N/A</v>
      </c>
      <c r="AM149" s="21" t="e">
        <f t="shared" si="53"/>
        <v>#VALUE!</v>
      </c>
      <c r="AW149" s="41"/>
      <c r="AX149" s="157">
        <f>INDEX(Cables!A$3:U$91,MATCH('Element relatif aux mesures (I)'!E149,Cables!B$3:B$91,0),21)</f>
        <v>0</v>
      </c>
      <c r="AY149" s="158">
        <f t="shared" si="56"/>
        <v>0</v>
      </c>
      <c r="AZ149" s="158" t="str">
        <f t="shared" si="57"/>
        <v/>
      </c>
    </row>
    <row r="150" spans="1:52" x14ac:dyDescent="0.2">
      <c r="A150" s="34"/>
      <c r="B150" s="37"/>
      <c r="C150" s="33"/>
      <c r="D150" s="34"/>
      <c r="E150" s="45"/>
      <c r="F150" s="35"/>
      <c r="G150" s="44"/>
      <c r="H150" s="37"/>
      <c r="I150" s="46"/>
      <c r="J150" s="31"/>
      <c r="K150" s="31"/>
      <c r="L150" s="31"/>
      <c r="M150" s="38"/>
      <c r="N150" s="39" t="str">
        <f t="shared" si="45"/>
        <v/>
      </c>
      <c r="O150" s="40"/>
      <c r="P150" s="29" t="str">
        <f t="shared" si="54"/>
        <v/>
      </c>
      <c r="Q150" s="31"/>
      <c r="R150" s="38"/>
      <c r="S150" s="41"/>
      <c r="T150" s="38"/>
      <c r="U150" s="38"/>
      <c r="W150" s="7" t="str">
        <f t="shared" si="46"/>
        <v/>
      </c>
      <c r="X150" s="7" t="str">
        <f>IF(W150="","",(IF(INDEX(Cables!$A$1:$U$200,MATCH(UPPER(E150),Cables!$B$1:$B$200,0),21)="",W150-2,(IF(INDEX(Cables!$A$1:$U$200,MATCH(UPPER(E150),Cables!$B$1:$B$200,0),21)*0.5&lt;P150,"Transit trop important",IF(INDEX(Cables!$A$1:$U$200,MATCH(UPPER(E150),Cables!$B$1:$B$200,0),21)*0.25&gt;P150,W150-2,W150-4))))))</f>
        <v/>
      </c>
      <c r="Y150" s="7" t="str">
        <f>IF(W150="","",(IF(INDEX(Cables!$A$1:$U$200,MATCH(UPPER(E150),Cables!$B$1:$B$200,0),21)="",W150+2,(IF(INDEX(Cables!$A$1:$U$200,MATCH(UPPER(E150),Cables!$B$1:$B$200,0),21)*0.5&lt;P150,"Transit trop important",IF(INDEX(Cables!$A$1:$U$200,MATCH(UPPER(E150),Cables!$B$1:$B$200,0),21)*0.25&gt;P150,W150+2,W150+4))))))</f>
        <v/>
      </c>
      <c r="Z150" s="19" t="e">
        <f>INDEX(Cables!$A$1:$N$200,MATCH(UPPER(E150),Cables!$B$1:$B$200,0),14)</f>
        <v>#N/A</v>
      </c>
      <c r="AA150" s="8" t="e">
        <f t="shared" si="47"/>
        <v>#VALUE!</v>
      </c>
      <c r="AB150" s="8" t="str">
        <f t="shared" si="48"/>
        <v/>
      </c>
      <c r="AC150" s="154">
        <f t="shared" si="55"/>
        <v>2</v>
      </c>
      <c r="AD150" s="8" t="str">
        <f t="shared" si="49"/>
        <v/>
      </c>
      <c r="AE150" s="8">
        <v>5.6699999999999998E-8</v>
      </c>
      <c r="AF150" s="20" t="str">
        <f>IF(ISNUMBER(INDEX(Cables!$A$1:$N$200,MATCH(UPPER(E150),Cables!$B$1:$B$200,0),5)/1000)=FALSE,"",INDEX(Cables!$A$1:$N$200,MATCH(UPPER(E150),Cables!$B$1:$B$200,0),5)/1000)</f>
        <v/>
      </c>
      <c r="AG150" s="20" t="e">
        <f>INDEX(Cables!$A$1:$N$200,MATCH(UPPER(E150),Cables!$B$1:$B$200,0),7)/1000</f>
        <v>#N/A</v>
      </c>
      <c r="AI150" s="8">
        <f t="shared" si="50"/>
        <v>273.16000000000003</v>
      </c>
      <c r="AJ150" s="8"/>
      <c r="AK150" s="21" t="e">
        <f t="shared" si="51"/>
        <v>#VALUE!</v>
      </c>
      <c r="AL150" s="20" t="e">
        <f t="shared" si="52"/>
        <v>#N/A</v>
      </c>
      <c r="AM150" s="21" t="e">
        <f t="shared" si="53"/>
        <v>#VALUE!</v>
      </c>
      <c r="AW150" s="41"/>
      <c r="AX150" s="157">
        <f>INDEX(Cables!A$3:U$91,MATCH('Element relatif aux mesures (I)'!E150,Cables!B$3:B$91,0),21)</f>
        <v>0</v>
      </c>
      <c r="AY150" s="158">
        <f t="shared" si="56"/>
        <v>0</v>
      </c>
      <c r="AZ150" s="158" t="str">
        <f t="shared" si="57"/>
        <v/>
      </c>
    </row>
    <row r="151" spans="1:52" x14ac:dyDescent="0.2">
      <c r="A151" s="34"/>
      <c r="B151" s="37"/>
      <c r="C151" s="33"/>
      <c r="D151" s="34"/>
      <c r="E151" s="45"/>
      <c r="F151" s="35"/>
      <c r="G151" s="44"/>
      <c r="H151" s="37"/>
      <c r="I151" s="46"/>
      <c r="J151" s="31"/>
      <c r="K151" s="31"/>
      <c r="L151" s="31"/>
      <c r="M151" s="38"/>
      <c r="N151" s="39" t="str">
        <f t="shared" si="45"/>
        <v/>
      </c>
      <c r="O151" s="40"/>
      <c r="P151" s="29" t="str">
        <f t="shared" si="54"/>
        <v/>
      </c>
      <c r="Q151" s="31"/>
      <c r="R151" s="38"/>
      <c r="S151" s="41"/>
      <c r="T151" s="38"/>
      <c r="U151" s="38"/>
      <c r="W151" s="7" t="str">
        <f t="shared" si="46"/>
        <v/>
      </c>
      <c r="X151" s="7" t="str">
        <f>IF(W151="","",(IF(INDEX(Cables!$A$1:$U$200,MATCH(UPPER(E151),Cables!$B$1:$B$200,0),21)="",W151-2,(IF(INDEX(Cables!$A$1:$U$200,MATCH(UPPER(E151),Cables!$B$1:$B$200,0),21)*0.5&lt;P151,"Transit trop important",IF(INDEX(Cables!$A$1:$U$200,MATCH(UPPER(E151),Cables!$B$1:$B$200,0),21)*0.25&gt;P151,W151-2,W151-4))))))</f>
        <v/>
      </c>
      <c r="Y151" s="7" t="str">
        <f>IF(W151="","",(IF(INDEX(Cables!$A$1:$U$200,MATCH(UPPER(E151),Cables!$B$1:$B$200,0),21)="",W151+2,(IF(INDEX(Cables!$A$1:$U$200,MATCH(UPPER(E151),Cables!$B$1:$B$200,0),21)*0.5&lt;P151,"Transit trop important",IF(INDEX(Cables!$A$1:$U$200,MATCH(UPPER(E151),Cables!$B$1:$B$200,0),21)*0.25&gt;P151,W151+2,W151+4))))))</f>
        <v/>
      </c>
      <c r="Z151" s="19" t="e">
        <f>INDEX(Cables!$A$1:$N$200,MATCH(UPPER(E151),Cables!$B$1:$B$200,0),14)</f>
        <v>#N/A</v>
      </c>
      <c r="AA151" s="8" t="e">
        <f t="shared" si="47"/>
        <v>#VALUE!</v>
      </c>
      <c r="AB151" s="8" t="str">
        <f t="shared" si="48"/>
        <v/>
      </c>
      <c r="AC151" s="154">
        <f t="shared" si="55"/>
        <v>2</v>
      </c>
      <c r="AD151" s="8" t="str">
        <f t="shared" si="49"/>
        <v/>
      </c>
      <c r="AE151" s="8">
        <v>5.6699999999999998E-8</v>
      </c>
      <c r="AF151" s="20" t="str">
        <f>IF(ISNUMBER(INDEX(Cables!$A$1:$N$200,MATCH(UPPER(E151),Cables!$B$1:$B$200,0),5)/1000)=FALSE,"",INDEX(Cables!$A$1:$N$200,MATCH(UPPER(E151),Cables!$B$1:$B$200,0),5)/1000)</f>
        <v/>
      </c>
      <c r="AG151" s="20" t="e">
        <f>INDEX(Cables!$A$1:$N$200,MATCH(UPPER(E151),Cables!$B$1:$B$200,0),7)/1000</f>
        <v>#N/A</v>
      </c>
      <c r="AI151" s="8">
        <f t="shared" si="50"/>
        <v>273.16000000000003</v>
      </c>
      <c r="AJ151" s="8"/>
      <c r="AK151" s="21" t="e">
        <f t="shared" si="51"/>
        <v>#VALUE!</v>
      </c>
      <c r="AL151" s="20" t="e">
        <f t="shared" si="52"/>
        <v>#N/A</v>
      </c>
      <c r="AM151" s="21" t="e">
        <f t="shared" si="53"/>
        <v>#VALUE!</v>
      </c>
      <c r="AW151" s="41"/>
      <c r="AX151" s="157">
        <f>INDEX(Cables!A$3:U$91,MATCH('Element relatif aux mesures (I)'!E151,Cables!B$3:B$91,0),21)</f>
        <v>0</v>
      </c>
      <c r="AY151" s="158">
        <f t="shared" si="56"/>
        <v>0</v>
      </c>
      <c r="AZ151" s="158" t="str">
        <f t="shared" si="57"/>
        <v/>
      </c>
    </row>
    <row r="152" spans="1:52" x14ac:dyDescent="0.2">
      <c r="A152" s="34"/>
      <c r="B152" s="37"/>
      <c r="C152" s="33"/>
      <c r="D152" s="34"/>
      <c r="E152" s="45"/>
      <c r="F152" s="35"/>
      <c r="G152" s="44"/>
      <c r="H152" s="37"/>
      <c r="I152" s="46"/>
      <c r="J152" s="31"/>
      <c r="K152" s="31"/>
      <c r="L152" s="31"/>
      <c r="M152" s="38"/>
      <c r="N152" s="39" t="str">
        <f t="shared" si="45"/>
        <v/>
      </c>
      <c r="O152" s="40"/>
      <c r="P152" s="29" t="str">
        <f t="shared" si="54"/>
        <v/>
      </c>
      <c r="Q152" s="31"/>
      <c r="R152" s="38"/>
      <c r="S152" s="41"/>
      <c r="T152" s="38"/>
      <c r="U152" s="38"/>
      <c r="W152" s="7" t="str">
        <f t="shared" si="46"/>
        <v/>
      </c>
      <c r="X152" s="7" t="str">
        <f>IF(W152="","",(IF(INDEX(Cables!$A$1:$U$200,MATCH(UPPER(E152),Cables!$B$1:$B$200,0),21)="",W152-2,(IF(INDEX(Cables!$A$1:$U$200,MATCH(UPPER(E152),Cables!$B$1:$B$200,0),21)*0.5&lt;P152,"Transit trop important",IF(INDEX(Cables!$A$1:$U$200,MATCH(UPPER(E152),Cables!$B$1:$B$200,0),21)*0.25&gt;P152,W152-2,W152-4))))))</f>
        <v/>
      </c>
      <c r="Y152" s="7" t="str">
        <f>IF(W152="","",(IF(INDEX(Cables!$A$1:$U$200,MATCH(UPPER(E152),Cables!$B$1:$B$200,0),21)="",W152+2,(IF(INDEX(Cables!$A$1:$U$200,MATCH(UPPER(E152),Cables!$B$1:$B$200,0),21)*0.5&lt;P152,"Transit trop important",IF(INDEX(Cables!$A$1:$U$200,MATCH(UPPER(E152),Cables!$B$1:$B$200,0),21)*0.25&gt;P152,W152+2,W152+4))))))</f>
        <v/>
      </c>
      <c r="Z152" s="19" t="e">
        <f>INDEX(Cables!$A$1:$N$200,MATCH(UPPER(E152),Cables!$B$1:$B$200,0),14)</f>
        <v>#N/A</v>
      </c>
      <c r="AA152" s="8" t="e">
        <f t="shared" si="47"/>
        <v>#VALUE!</v>
      </c>
      <c r="AB152" s="8" t="str">
        <f t="shared" si="48"/>
        <v/>
      </c>
      <c r="AC152" s="154">
        <f t="shared" si="55"/>
        <v>2</v>
      </c>
      <c r="AD152" s="8" t="str">
        <f t="shared" si="49"/>
        <v/>
      </c>
      <c r="AE152" s="8">
        <v>5.6699999999999998E-8</v>
      </c>
      <c r="AF152" s="20" t="str">
        <f>IF(ISNUMBER(INDEX(Cables!$A$1:$N$200,MATCH(UPPER(E152),Cables!$B$1:$B$200,0),5)/1000)=FALSE,"",INDEX(Cables!$A$1:$N$200,MATCH(UPPER(E152),Cables!$B$1:$B$200,0),5)/1000)</f>
        <v/>
      </c>
      <c r="AG152" s="20" t="e">
        <f>INDEX(Cables!$A$1:$N$200,MATCH(UPPER(E152),Cables!$B$1:$B$200,0),7)/1000</f>
        <v>#N/A</v>
      </c>
      <c r="AI152" s="8">
        <f t="shared" si="50"/>
        <v>273.16000000000003</v>
      </c>
      <c r="AJ152" s="8"/>
      <c r="AK152" s="21" t="e">
        <f t="shared" si="51"/>
        <v>#VALUE!</v>
      </c>
      <c r="AL152" s="20" t="e">
        <f t="shared" si="52"/>
        <v>#N/A</v>
      </c>
      <c r="AM152" s="21" t="e">
        <f t="shared" si="53"/>
        <v>#VALUE!</v>
      </c>
      <c r="AW152" s="41"/>
      <c r="AX152" s="157">
        <f>INDEX(Cables!A$3:U$91,MATCH('Element relatif aux mesures (I)'!E152,Cables!B$3:B$91,0),21)</f>
        <v>0</v>
      </c>
      <c r="AY152" s="158">
        <f t="shared" si="56"/>
        <v>0</v>
      </c>
      <c r="AZ152" s="158" t="str">
        <f t="shared" si="57"/>
        <v/>
      </c>
    </row>
    <row r="153" spans="1:52" x14ac:dyDescent="0.2">
      <c r="A153" s="34"/>
      <c r="B153" s="37"/>
      <c r="C153" s="33"/>
      <c r="D153" s="34"/>
      <c r="E153" s="45"/>
      <c r="F153" s="35"/>
      <c r="G153" s="44"/>
      <c r="H153" s="37"/>
      <c r="I153" s="46"/>
      <c r="J153" s="31"/>
      <c r="K153" s="31"/>
      <c r="L153" s="31"/>
      <c r="M153" s="38"/>
      <c r="N153" s="39" t="str">
        <f t="shared" si="45"/>
        <v/>
      </c>
      <c r="O153" s="40"/>
      <c r="P153" s="29" t="str">
        <f t="shared" si="54"/>
        <v/>
      </c>
      <c r="Q153" s="31"/>
      <c r="R153" s="38"/>
      <c r="S153" s="41"/>
      <c r="T153" s="38"/>
      <c r="U153" s="38"/>
      <c r="W153" s="7" t="str">
        <f t="shared" si="46"/>
        <v/>
      </c>
      <c r="X153" s="7" t="str">
        <f>IF(W153="","",(IF(INDEX(Cables!$A$1:$U$200,MATCH(UPPER(E153),Cables!$B$1:$B$200,0),21)="",W153-2,(IF(INDEX(Cables!$A$1:$U$200,MATCH(UPPER(E153),Cables!$B$1:$B$200,0),21)*0.5&lt;P153,"Transit trop important",IF(INDEX(Cables!$A$1:$U$200,MATCH(UPPER(E153),Cables!$B$1:$B$200,0),21)*0.25&gt;P153,W153-2,W153-4))))))</f>
        <v/>
      </c>
      <c r="Y153" s="7" t="str">
        <f>IF(W153="","",(IF(INDEX(Cables!$A$1:$U$200,MATCH(UPPER(E153),Cables!$B$1:$B$200,0),21)="",W153+2,(IF(INDEX(Cables!$A$1:$U$200,MATCH(UPPER(E153),Cables!$B$1:$B$200,0),21)*0.5&lt;P153,"Transit trop important",IF(INDEX(Cables!$A$1:$U$200,MATCH(UPPER(E153),Cables!$B$1:$B$200,0),21)*0.25&gt;P153,W153+2,W153+4))))))</f>
        <v/>
      </c>
      <c r="Z153" s="19" t="e">
        <f>INDEX(Cables!$A$1:$N$200,MATCH(UPPER(E153),Cables!$B$1:$B$200,0),14)</f>
        <v>#N/A</v>
      </c>
      <c r="AA153" s="8" t="e">
        <f t="shared" si="47"/>
        <v>#VALUE!</v>
      </c>
      <c r="AB153" s="8" t="str">
        <f t="shared" si="48"/>
        <v/>
      </c>
      <c r="AC153" s="154">
        <f t="shared" si="55"/>
        <v>2</v>
      </c>
      <c r="AD153" s="8" t="str">
        <f t="shared" si="49"/>
        <v/>
      </c>
      <c r="AE153" s="8">
        <v>5.6699999999999998E-8</v>
      </c>
      <c r="AF153" s="20" t="str">
        <f>IF(ISNUMBER(INDEX(Cables!$A$1:$N$200,MATCH(UPPER(E153),Cables!$B$1:$B$200,0),5)/1000)=FALSE,"",INDEX(Cables!$A$1:$N$200,MATCH(UPPER(E153),Cables!$B$1:$B$200,0),5)/1000)</f>
        <v/>
      </c>
      <c r="AG153" s="20" t="e">
        <f>INDEX(Cables!$A$1:$N$200,MATCH(UPPER(E153),Cables!$B$1:$B$200,0),7)/1000</f>
        <v>#N/A</v>
      </c>
      <c r="AI153" s="8">
        <f t="shared" si="50"/>
        <v>273.16000000000003</v>
      </c>
      <c r="AJ153" s="8"/>
      <c r="AK153" s="21" t="e">
        <f t="shared" si="51"/>
        <v>#VALUE!</v>
      </c>
      <c r="AL153" s="20" t="e">
        <f t="shared" si="52"/>
        <v>#N/A</v>
      </c>
      <c r="AM153" s="21" t="e">
        <f t="shared" si="53"/>
        <v>#VALUE!</v>
      </c>
      <c r="AW153" s="41"/>
      <c r="AX153" s="157">
        <f>INDEX(Cables!A$3:U$91,MATCH('Element relatif aux mesures (I)'!E153,Cables!B$3:B$91,0),21)</f>
        <v>0</v>
      </c>
      <c r="AY153" s="158">
        <f t="shared" si="56"/>
        <v>0</v>
      </c>
      <c r="AZ153" s="158" t="str">
        <f t="shared" si="57"/>
        <v/>
      </c>
    </row>
    <row r="154" spans="1:52" x14ac:dyDescent="0.2">
      <c r="A154" s="34"/>
      <c r="B154" s="37"/>
      <c r="C154" s="33"/>
      <c r="D154" s="34"/>
      <c r="E154" s="45"/>
      <c r="F154" s="35"/>
      <c r="G154" s="44"/>
      <c r="H154" s="37"/>
      <c r="I154" s="46"/>
      <c r="J154" s="31"/>
      <c r="K154" s="31"/>
      <c r="L154" s="31"/>
      <c r="M154" s="38"/>
      <c r="N154" s="39" t="str">
        <f t="shared" si="45"/>
        <v/>
      </c>
      <c r="O154" s="40"/>
      <c r="P154" s="29" t="str">
        <f t="shared" si="54"/>
        <v/>
      </c>
      <c r="Q154" s="31"/>
      <c r="R154" s="38"/>
      <c r="S154" s="41"/>
      <c r="T154" s="38"/>
      <c r="U154" s="38"/>
      <c r="W154" s="7" t="str">
        <f t="shared" si="46"/>
        <v/>
      </c>
      <c r="X154" s="7" t="str">
        <f>IF(W154="","",(IF(INDEX(Cables!$A$1:$U$200,MATCH(UPPER(E154),Cables!$B$1:$B$200,0),21)="",W154-2,(IF(INDEX(Cables!$A$1:$U$200,MATCH(UPPER(E154),Cables!$B$1:$B$200,0),21)*0.5&lt;P154,"Transit trop important",IF(INDEX(Cables!$A$1:$U$200,MATCH(UPPER(E154),Cables!$B$1:$B$200,0),21)*0.25&gt;P154,W154-2,W154-4))))))</f>
        <v/>
      </c>
      <c r="Y154" s="7" t="str">
        <f>IF(W154="","",(IF(INDEX(Cables!$A$1:$U$200,MATCH(UPPER(E154),Cables!$B$1:$B$200,0),21)="",W154+2,(IF(INDEX(Cables!$A$1:$U$200,MATCH(UPPER(E154),Cables!$B$1:$B$200,0),21)*0.5&lt;P154,"Transit trop important",IF(INDEX(Cables!$A$1:$U$200,MATCH(UPPER(E154),Cables!$B$1:$B$200,0),21)*0.25&gt;P154,W154+2,W154+4))))))</f>
        <v/>
      </c>
      <c r="Z154" s="19" t="e">
        <f>INDEX(Cables!$A$1:$N$200,MATCH(UPPER(E154),Cables!$B$1:$B$200,0),14)</f>
        <v>#N/A</v>
      </c>
      <c r="AA154" s="8" t="e">
        <f t="shared" si="47"/>
        <v>#VALUE!</v>
      </c>
      <c r="AB154" s="8" t="str">
        <f t="shared" si="48"/>
        <v/>
      </c>
      <c r="AC154" s="154">
        <f t="shared" si="55"/>
        <v>2</v>
      </c>
      <c r="AD154" s="8" t="str">
        <f t="shared" si="49"/>
        <v/>
      </c>
      <c r="AE154" s="8">
        <v>5.6699999999999998E-8</v>
      </c>
      <c r="AF154" s="20" t="str">
        <f>IF(ISNUMBER(INDEX(Cables!$A$1:$N$200,MATCH(UPPER(E154),Cables!$B$1:$B$200,0),5)/1000)=FALSE,"",INDEX(Cables!$A$1:$N$200,MATCH(UPPER(E154),Cables!$B$1:$B$200,0),5)/1000)</f>
        <v/>
      </c>
      <c r="AG154" s="20" t="e">
        <f>INDEX(Cables!$A$1:$N$200,MATCH(UPPER(E154),Cables!$B$1:$B$200,0),7)/1000</f>
        <v>#N/A</v>
      </c>
      <c r="AI154" s="8">
        <f t="shared" si="50"/>
        <v>273.16000000000003</v>
      </c>
      <c r="AJ154" s="8"/>
      <c r="AK154" s="21" t="e">
        <f t="shared" si="51"/>
        <v>#VALUE!</v>
      </c>
      <c r="AL154" s="20" t="e">
        <f t="shared" si="52"/>
        <v>#N/A</v>
      </c>
      <c r="AM154" s="21" t="e">
        <f t="shared" si="53"/>
        <v>#VALUE!</v>
      </c>
      <c r="AW154" s="41"/>
      <c r="AX154" s="157">
        <f>INDEX(Cables!A$3:U$91,MATCH('Element relatif aux mesures (I)'!E154,Cables!B$3:B$91,0),21)</f>
        <v>0</v>
      </c>
      <c r="AY154" s="158">
        <f t="shared" si="56"/>
        <v>0</v>
      </c>
      <c r="AZ154" s="158" t="str">
        <f t="shared" si="57"/>
        <v/>
      </c>
    </row>
    <row r="155" spans="1:52" x14ac:dyDescent="0.2">
      <c r="A155" s="34"/>
      <c r="B155" s="37"/>
      <c r="C155" s="33"/>
      <c r="D155" s="34"/>
      <c r="E155" s="45"/>
      <c r="F155" s="35"/>
      <c r="G155" s="44"/>
      <c r="H155" s="37"/>
      <c r="I155" s="46"/>
      <c r="J155" s="31"/>
      <c r="K155" s="31"/>
      <c r="L155" s="31"/>
      <c r="M155" s="38"/>
      <c r="N155" s="39" t="str">
        <f t="shared" si="45"/>
        <v/>
      </c>
      <c r="O155" s="40"/>
      <c r="P155" s="29" t="str">
        <f t="shared" si="54"/>
        <v/>
      </c>
      <c r="Q155" s="31"/>
      <c r="R155" s="38"/>
      <c r="S155" s="41"/>
      <c r="T155" s="38"/>
      <c r="U155" s="38"/>
      <c r="W155" s="7" t="str">
        <f t="shared" si="46"/>
        <v/>
      </c>
      <c r="X155" s="7" t="str">
        <f>IF(W155="","",(IF(INDEX(Cables!$A$1:$U$200,MATCH(UPPER(E155),Cables!$B$1:$B$200,0),21)="",W155-2,(IF(INDEX(Cables!$A$1:$U$200,MATCH(UPPER(E155),Cables!$B$1:$B$200,0),21)*0.5&lt;P155,"Transit trop important",IF(INDEX(Cables!$A$1:$U$200,MATCH(UPPER(E155),Cables!$B$1:$B$200,0),21)*0.25&gt;P155,W155-2,W155-4))))))</f>
        <v/>
      </c>
      <c r="Y155" s="7" t="str">
        <f>IF(W155="","",(IF(INDEX(Cables!$A$1:$U$200,MATCH(UPPER(E155),Cables!$B$1:$B$200,0),21)="",W155+2,(IF(INDEX(Cables!$A$1:$U$200,MATCH(UPPER(E155),Cables!$B$1:$B$200,0),21)*0.5&lt;P155,"Transit trop important",IF(INDEX(Cables!$A$1:$U$200,MATCH(UPPER(E155),Cables!$B$1:$B$200,0),21)*0.25&gt;P155,W155+2,W155+4))))))</f>
        <v/>
      </c>
      <c r="Z155" s="19" t="e">
        <f>INDEX(Cables!$A$1:$N$200,MATCH(UPPER(E155),Cables!$B$1:$B$200,0),14)</f>
        <v>#N/A</v>
      </c>
      <c r="AA155" s="8" t="e">
        <f t="shared" si="47"/>
        <v>#VALUE!</v>
      </c>
      <c r="AB155" s="8" t="str">
        <f t="shared" si="48"/>
        <v/>
      </c>
      <c r="AC155" s="154">
        <f t="shared" si="55"/>
        <v>2</v>
      </c>
      <c r="AD155" s="8" t="str">
        <f t="shared" si="49"/>
        <v/>
      </c>
      <c r="AE155" s="8">
        <v>5.6699999999999998E-8</v>
      </c>
      <c r="AF155" s="20" t="str">
        <f>IF(ISNUMBER(INDEX(Cables!$A$1:$N$200,MATCH(UPPER(E155),Cables!$B$1:$B$200,0),5)/1000)=FALSE,"",INDEX(Cables!$A$1:$N$200,MATCH(UPPER(E155),Cables!$B$1:$B$200,0),5)/1000)</f>
        <v/>
      </c>
      <c r="AG155" s="20" t="e">
        <f>INDEX(Cables!$A$1:$N$200,MATCH(UPPER(E155),Cables!$B$1:$B$200,0),7)/1000</f>
        <v>#N/A</v>
      </c>
      <c r="AI155" s="8">
        <f t="shared" si="50"/>
        <v>273.16000000000003</v>
      </c>
      <c r="AJ155" s="8"/>
      <c r="AK155" s="21" t="e">
        <f t="shared" si="51"/>
        <v>#VALUE!</v>
      </c>
      <c r="AL155" s="20" t="e">
        <f t="shared" si="52"/>
        <v>#N/A</v>
      </c>
      <c r="AM155" s="21" t="e">
        <f t="shared" si="53"/>
        <v>#VALUE!</v>
      </c>
      <c r="AW155" s="41"/>
      <c r="AX155" s="157">
        <f>INDEX(Cables!A$3:U$91,MATCH('Element relatif aux mesures (I)'!E155,Cables!B$3:B$91,0),21)</f>
        <v>0</v>
      </c>
      <c r="AY155" s="158">
        <f t="shared" si="56"/>
        <v>0</v>
      </c>
      <c r="AZ155" s="158" t="str">
        <f t="shared" si="57"/>
        <v/>
      </c>
    </row>
    <row r="156" spans="1:52" x14ac:dyDescent="0.2">
      <c r="A156" s="34"/>
      <c r="B156" s="37"/>
      <c r="C156" s="33"/>
      <c r="D156" s="34"/>
      <c r="E156" s="45"/>
      <c r="F156" s="35"/>
      <c r="G156" s="44"/>
      <c r="H156" s="37"/>
      <c r="I156" s="46"/>
      <c r="J156" s="31"/>
      <c r="K156" s="31"/>
      <c r="L156" s="31"/>
      <c r="M156" s="38"/>
      <c r="N156" s="39" t="str">
        <f t="shared" si="45"/>
        <v/>
      </c>
      <c r="O156" s="40"/>
      <c r="P156" s="29" t="str">
        <f t="shared" si="54"/>
        <v/>
      </c>
      <c r="Q156" s="31"/>
      <c r="R156" s="38"/>
      <c r="S156" s="41"/>
      <c r="T156" s="38"/>
      <c r="U156" s="38"/>
      <c r="W156" s="7" t="str">
        <f t="shared" si="46"/>
        <v/>
      </c>
      <c r="X156" s="7" t="str">
        <f>IF(W156="","",(IF(INDEX(Cables!$A$1:$U$200,MATCH(UPPER(E156),Cables!$B$1:$B$200,0),21)="",W156-2,(IF(INDEX(Cables!$A$1:$U$200,MATCH(UPPER(E156),Cables!$B$1:$B$200,0),21)*0.5&lt;P156,"Transit trop important",IF(INDEX(Cables!$A$1:$U$200,MATCH(UPPER(E156),Cables!$B$1:$B$200,0),21)*0.25&gt;P156,W156-2,W156-4))))))</f>
        <v/>
      </c>
      <c r="Y156" s="7" t="str">
        <f>IF(W156="","",(IF(INDEX(Cables!$A$1:$U$200,MATCH(UPPER(E156),Cables!$B$1:$B$200,0),21)="",W156+2,(IF(INDEX(Cables!$A$1:$U$200,MATCH(UPPER(E156),Cables!$B$1:$B$200,0),21)*0.5&lt;P156,"Transit trop important",IF(INDEX(Cables!$A$1:$U$200,MATCH(UPPER(E156),Cables!$B$1:$B$200,0),21)*0.25&gt;P156,W156+2,W156+4))))))</f>
        <v/>
      </c>
      <c r="Z156" s="19" t="e">
        <f>INDEX(Cables!$A$1:$N$200,MATCH(UPPER(E156),Cables!$B$1:$B$200,0),14)</f>
        <v>#N/A</v>
      </c>
      <c r="AA156" s="8" t="e">
        <f t="shared" si="47"/>
        <v>#VALUE!</v>
      </c>
      <c r="AB156" s="8" t="str">
        <f t="shared" si="48"/>
        <v/>
      </c>
      <c r="AC156" s="154">
        <f t="shared" si="55"/>
        <v>2</v>
      </c>
      <c r="AD156" s="8" t="str">
        <f t="shared" si="49"/>
        <v/>
      </c>
      <c r="AE156" s="8">
        <v>5.6699999999999998E-8</v>
      </c>
      <c r="AF156" s="20" t="str">
        <f>IF(ISNUMBER(INDEX(Cables!$A$1:$N$200,MATCH(UPPER(E156),Cables!$B$1:$B$200,0),5)/1000)=FALSE,"",INDEX(Cables!$A$1:$N$200,MATCH(UPPER(E156),Cables!$B$1:$B$200,0),5)/1000)</f>
        <v/>
      </c>
      <c r="AG156" s="20" t="e">
        <f>INDEX(Cables!$A$1:$N$200,MATCH(UPPER(E156),Cables!$B$1:$B$200,0),7)/1000</f>
        <v>#N/A</v>
      </c>
      <c r="AI156" s="8">
        <f t="shared" si="50"/>
        <v>273.16000000000003</v>
      </c>
      <c r="AJ156" s="8"/>
      <c r="AK156" s="21" t="e">
        <f t="shared" si="51"/>
        <v>#VALUE!</v>
      </c>
      <c r="AL156" s="20" t="e">
        <f t="shared" si="52"/>
        <v>#N/A</v>
      </c>
      <c r="AM156" s="21" t="e">
        <f t="shared" si="53"/>
        <v>#VALUE!</v>
      </c>
      <c r="AW156" s="41"/>
      <c r="AX156" s="157">
        <f>INDEX(Cables!A$3:U$91,MATCH('Element relatif aux mesures (I)'!E156,Cables!B$3:B$91,0),21)</f>
        <v>0</v>
      </c>
      <c r="AY156" s="158">
        <f t="shared" si="56"/>
        <v>0</v>
      </c>
      <c r="AZ156" s="158" t="str">
        <f t="shared" si="57"/>
        <v/>
      </c>
    </row>
    <row r="157" spans="1:52" x14ac:dyDescent="0.2">
      <c r="A157" s="34"/>
      <c r="B157" s="37"/>
      <c r="C157" s="33"/>
      <c r="D157" s="34"/>
      <c r="E157" s="45"/>
      <c r="F157" s="35"/>
      <c r="G157" s="44"/>
      <c r="H157" s="37"/>
      <c r="I157" s="46"/>
      <c r="J157" s="31"/>
      <c r="K157" s="31"/>
      <c r="L157" s="31"/>
      <c r="M157" s="38"/>
      <c r="N157" s="39" t="str">
        <f t="shared" si="45"/>
        <v/>
      </c>
      <c r="O157" s="40"/>
      <c r="P157" s="29" t="str">
        <f t="shared" si="54"/>
        <v/>
      </c>
      <c r="Q157" s="31"/>
      <c r="R157" s="38"/>
      <c r="S157" s="41"/>
      <c r="T157" s="38"/>
      <c r="U157" s="38"/>
      <c r="W157" s="7" t="str">
        <f t="shared" si="46"/>
        <v/>
      </c>
      <c r="X157" s="7" t="str">
        <f>IF(W157="","",(IF(INDEX(Cables!$A$1:$U$200,MATCH(UPPER(E157),Cables!$B$1:$B$200,0),21)="",W157-2,(IF(INDEX(Cables!$A$1:$U$200,MATCH(UPPER(E157),Cables!$B$1:$B$200,0),21)*0.5&lt;P157,"Transit trop important",IF(INDEX(Cables!$A$1:$U$200,MATCH(UPPER(E157),Cables!$B$1:$B$200,0),21)*0.25&gt;P157,W157-2,W157-4))))))</f>
        <v/>
      </c>
      <c r="Y157" s="7" t="str">
        <f>IF(W157="","",(IF(INDEX(Cables!$A$1:$U$200,MATCH(UPPER(E157),Cables!$B$1:$B$200,0),21)="",W157+2,(IF(INDEX(Cables!$A$1:$U$200,MATCH(UPPER(E157),Cables!$B$1:$B$200,0),21)*0.5&lt;P157,"Transit trop important",IF(INDEX(Cables!$A$1:$U$200,MATCH(UPPER(E157),Cables!$B$1:$B$200,0),21)*0.25&gt;P157,W157+2,W157+4))))))</f>
        <v/>
      </c>
      <c r="Z157" s="19" t="e">
        <f>INDEX(Cables!$A$1:$N$200,MATCH(UPPER(E157),Cables!$B$1:$B$200,0),14)</f>
        <v>#N/A</v>
      </c>
      <c r="AA157" s="8" t="e">
        <f t="shared" si="47"/>
        <v>#VALUE!</v>
      </c>
      <c r="AB157" s="8" t="str">
        <f t="shared" si="48"/>
        <v/>
      </c>
      <c r="AC157" s="154">
        <f t="shared" si="55"/>
        <v>2</v>
      </c>
      <c r="AD157" s="8" t="str">
        <f t="shared" si="49"/>
        <v/>
      </c>
      <c r="AE157" s="8">
        <v>5.6699999999999998E-8</v>
      </c>
      <c r="AF157" s="20" t="str">
        <f>IF(ISNUMBER(INDEX(Cables!$A$1:$N$200,MATCH(UPPER(E157),Cables!$B$1:$B$200,0),5)/1000)=FALSE,"",INDEX(Cables!$A$1:$N$200,MATCH(UPPER(E157),Cables!$B$1:$B$200,0),5)/1000)</f>
        <v/>
      </c>
      <c r="AG157" s="20" t="e">
        <f>INDEX(Cables!$A$1:$N$200,MATCH(UPPER(E157),Cables!$B$1:$B$200,0),7)/1000</f>
        <v>#N/A</v>
      </c>
      <c r="AI157" s="8">
        <f t="shared" si="50"/>
        <v>273.16000000000003</v>
      </c>
      <c r="AJ157" s="8"/>
      <c r="AK157" s="21" t="e">
        <f t="shared" si="51"/>
        <v>#VALUE!</v>
      </c>
      <c r="AL157" s="20" t="e">
        <f t="shared" si="52"/>
        <v>#N/A</v>
      </c>
      <c r="AM157" s="21" t="e">
        <f t="shared" si="53"/>
        <v>#VALUE!</v>
      </c>
      <c r="AW157" s="41"/>
      <c r="AX157" s="157">
        <f>INDEX(Cables!A$3:U$91,MATCH('Element relatif aux mesures (I)'!E157,Cables!B$3:B$91,0),21)</f>
        <v>0</v>
      </c>
      <c r="AY157" s="158">
        <f t="shared" si="56"/>
        <v>0</v>
      </c>
      <c r="AZ157" s="158" t="str">
        <f t="shared" si="57"/>
        <v/>
      </c>
    </row>
    <row r="158" spans="1:52" x14ac:dyDescent="0.2">
      <c r="A158" s="34"/>
      <c r="B158" s="37"/>
      <c r="C158" s="33"/>
      <c r="D158" s="34"/>
      <c r="E158" s="45"/>
      <c r="F158" s="35"/>
      <c r="G158" s="44"/>
      <c r="H158" s="37"/>
      <c r="I158" s="46"/>
      <c r="J158" s="31"/>
      <c r="K158" s="31"/>
      <c r="L158" s="31"/>
      <c r="M158" s="38"/>
      <c r="N158" s="39" t="str">
        <f t="shared" si="45"/>
        <v/>
      </c>
      <c r="O158" s="40"/>
      <c r="P158" s="29" t="str">
        <f t="shared" si="54"/>
        <v/>
      </c>
      <c r="Q158" s="31"/>
      <c r="R158" s="38"/>
      <c r="S158" s="41"/>
      <c r="T158" s="38"/>
      <c r="U158" s="38"/>
      <c r="W158" s="7" t="str">
        <f t="shared" si="46"/>
        <v/>
      </c>
      <c r="X158" s="7" t="str">
        <f>IF(W158="","",(IF(INDEX(Cables!$A$1:$U$200,MATCH(UPPER(E158),Cables!$B$1:$B$200,0),21)="",W158-2,(IF(INDEX(Cables!$A$1:$U$200,MATCH(UPPER(E158),Cables!$B$1:$B$200,0),21)*0.5&lt;P158,"Transit trop important",IF(INDEX(Cables!$A$1:$U$200,MATCH(UPPER(E158),Cables!$B$1:$B$200,0),21)*0.25&gt;P158,W158-2,W158-4))))))</f>
        <v/>
      </c>
      <c r="Y158" s="7" t="str">
        <f>IF(W158="","",(IF(INDEX(Cables!$A$1:$U$200,MATCH(UPPER(E158),Cables!$B$1:$B$200,0),21)="",W158+2,(IF(INDEX(Cables!$A$1:$U$200,MATCH(UPPER(E158),Cables!$B$1:$B$200,0),21)*0.5&lt;P158,"Transit trop important",IF(INDEX(Cables!$A$1:$U$200,MATCH(UPPER(E158),Cables!$B$1:$B$200,0),21)*0.25&gt;P158,W158+2,W158+4))))))</f>
        <v/>
      </c>
      <c r="Z158" s="19" t="e">
        <f>INDEX(Cables!$A$1:$N$200,MATCH(UPPER(E158),Cables!$B$1:$B$200,0),14)</f>
        <v>#N/A</v>
      </c>
      <c r="AA158" s="8" t="e">
        <f t="shared" si="47"/>
        <v>#VALUE!</v>
      </c>
      <c r="AB158" s="8" t="str">
        <f t="shared" si="48"/>
        <v/>
      </c>
      <c r="AC158" s="154">
        <f t="shared" si="55"/>
        <v>2</v>
      </c>
      <c r="AD158" s="8" t="str">
        <f t="shared" si="49"/>
        <v/>
      </c>
      <c r="AE158" s="8">
        <v>5.6699999999999998E-8</v>
      </c>
      <c r="AF158" s="20" t="str">
        <f>IF(ISNUMBER(INDEX(Cables!$A$1:$N$200,MATCH(UPPER(E158),Cables!$B$1:$B$200,0),5)/1000)=FALSE,"",INDEX(Cables!$A$1:$N$200,MATCH(UPPER(E158),Cables!$B$1:$B$200,0),5)/1000)</f>
        <v/>
      </c>
      <c r="AG158" s="20" t="e">
        <f>INDEX(Cables!$A$1:$N$200,MATCH(UPPER(E158),Cables!$B$1:$B$200,0),7)/1000</f>
        <v>#N/A</v>
      </c>
      <c r="AI158" s="8">
        <f t="shared" si="50"/>
        <v>273.16000000000003</v>
      </c>
      <c r="AJ158" s="8"/>
      <c r="AK158" s="21" t="e">
        <f t="shared" si="51"/>
        <v>#VALUE!</v>
      </c>
      <c r="AL158" s="20" t="e">
        <f t="shared" si="52"/>
        <v>#N/A</v>
      </c>
      <c r="AM158" s="21" t="e">
        <f t="shared" si="53"/>
        <v>#VALUE!</v>
      </c>
      <c r="AW158" s="41"/>
      <c r="AX158" s="157">
        <f>INDEX(Cables!A$3:U$91,MATCH('Element relatif aux mesures (I)'!E158,Cables!B$3:B$91,0),21)</f>
        <v>0</v>
      </c>
      <c r="AY158" s="158">
        <f t="shared" si="56"/>
        <v>0</v>
      </c>
      <c r="AZ158" s="158" t="str">
        <f t="shared" si="57"/>
        <v/>
      </c>
    </row>
    <row r="159" spans="1:52" x14ac:dyDescent="0.2">
      <c r="A159" s="34"/>
      <c r="B159" s="37"/>
      <c r="C159" s="33"/>
      <c r="D159" s="34"/>
      <c r="E159" s="45"/>
      <c r="F159" s="35"/>
      <c r="G159" s="44"/>
      <c r="H159" s="37"/>
      <c r="I159" s="46"/>
      <c r="J159" s="31"/>
      <c r="K159" s="31"/>
      <c r="L159" s="31"/>
      <c r="M159" s="38"/>
      <c r="N159" s="39" t="str">
        <f t="shared" si="45"/>
        <v/>
      </c>
      <c r="O159" s="40"/>
      <c r="P159" s="29" t="str">
        <f t="shared" si="54"/>
        <v/>
      </c>
      <c r="Q159" s="31"/>
      <c r="R159" s="38"/>
      <c r="S159" s="41"/>
      <c r="T159" s="38"/>
      <c r="U159" s="38"/>
      <c r="W159" s="7" t="str">
        <f t="shared" si="46"/>
        <v/>
      </c>
      <c r="X159" s="7" t="str">
        <f>IF(W159="","",(IF(INDEX(Cables!$A$1:$U$200,MATCH(UPPER(E159),Cables!$B$1:$B$200,0),21)="",W159-2,(IF(INDEX(Cables!$A$1:$U$200,MATCH(UPPER(E159),Cables!$B$1:$B$200,0),21)*0.5&lt;P159,"Transit trop important",IF(INDEX(Cables!$A$1:$U$200,MATCH(UPPER(E159),Cables!$B$1:$B$200,0),21)*0.25&gt;P159,W159-2,W159-4))))))</f>
        <v/>
      </c>
      <c r="Y159" s="7" t="str">
        <f>IF(W159="","",(IF(INDEX(Cables!$A$1:$U$200,MATCH(UPPER(E159),Cables!$B$1:$B$200,0),21)="",W159+2,(IF(INDEX(Cables!$A$1:$U$200,MATCH(UPPER(E159),Cables!$B$1:$B$200,0),21)*0.5&lt;P159,"Transit trop important",IF(INDEX(Cables!$A$1:$U$200,MATCH(UPPER(E159),Cables!$B$1:$B$200,0),21)*0.25&gt;P159,W159+2,W159+4))))))</f>
        <v/>
      </c>
      <c r="Z159" s="19" t="e">
        <f>INDEX(Cables!$A$1:$N$200,MATCH(UPPER(E159),Cables!$B$1:$B$200,0),14)</f>
        <v>#N/A</v>
      </c>
      <c r="AA159" s="8" t="e">
        <f t="shared" si="47"/>
        <v>#VALUE!</v>
      </c>
      <c r="AB159" s="8" t="str">
        <f t="shared" si="48"/>
        <v/>
      </c>
      <c r="AC159" s="154">
        <f t="shared" si="55"/>
        <v>2</v>
      </c>
      <c r="AD159" s="8" t="str">
        <f t="shared" si="49"/>
        <v/>
      </c>
      <c r="AE159" s="8">
        <v>5.6699999999999998E-8</v>
      </c>
      <c r="AF159" s="20" t="str">
        <f>IF(ISNUMBER(INDEX(Cables!$A$1:$N$200,MATCH(UPPER(E159),Cables!$B$1:$B$200,0),5)/1000)=FALSE,"",INDEX(Cables!$A$1:$N$200,MATCH(UPPER(E159),Cables!$B$1:$B$200,0),5)/1000)</f>
        <v/>
      </c>
      <c r="AG159" s="20" t="e">
        <f>INDEX(Cables!$A$1:$N$200,MATCH(UPPER(E159),Cables!$B$1:$B$200,0),7)/1000</f>
        <v>#N/A</v>
      </c>
      <c r="AI159" s="8">
        <f t="shared" si="50"/>
        <v>273.16000000000003</v>
      </c>
      <c r="AJ159" s="8"/>
      <c r="AK159" s="21" t="e">
        <f t="shared" si="51"/>
        <v>#VALUE!</v>
      </c>
      <c r="AL159" s="20" t="e">
        <f t="shared" si="52"/>
        <v>#N/A</v>
      </c>
      <c r="AM159" s="21" t="e">
        <f t="shared" si="53"/>
        <v>#VALUE!</v>
      </c>
      <c r="AW159" s="41"/>
      <c r="AX159" s="157">
        <f>INDEX(Cables!A$3:U$91,MATCH('Element relatif aux mesures (I)'!E159,Cables!B$3:B$91,0),21)</f>
        <v>0</v>
      </c>
      <c r="AY159" s="158">
        <f t="shared" si="56"/>
        <v>0</v>
      </c>
      <c r="AZ159" s="158" t="str">
        <f t="shared" si="57"/>
        <v/>
      </c>
    </row>
    <row r="160" spans="1:52" x14ac:dyDescent="0.2">
      <c r="A160" s="34"/>
      <c r="B160" s="37"/>
      <c r="C160" s="33"/>
      <c r="D160" s="34"/>
      <c r="E160" s="45"/>
      <c r="F160" s="35"/>
      <c r="G160" s="44"/>
      <c r="H160" s="37"/>
      <c r="I160" s="46"/>
      <c r="J160" s="31"/>
      <c r="K160" s="31"/>
      <c r="L160" s="31"/>
      <c r="M160" s="38"/>
      <c r="N160" s="39" t="str">
        <f t="shared" si="45"/>
        <v/>
      </c>
      <c r="O160" s="40"/>
      <c r="P160" s="29" t="str">
        <f t="shared" si="54"/>
        <v/>
      </c>
      <c r="Q160" s="31"/>
      <c r="R160" s="38"/>
      <c r="S160" s="41"/>
      <c r="T160" s="38"/>
      <c r="U160" s="38"/>
      <c r="W160" s="7" t="str">
        <f t="shared" si="46"/>
        <v/>
      </c>
      <c r="X160" s="7" t="str">
        <f>IF(W160="","",(IF(INDEX(Cables!$A$1:$U$200,MATCH(UPPER(E160),Cables!$B$1:$B$200,0),21)="",W160-2,(IF(INDEX(Cables!$A$1:$U$200,MATCH(UPPER(E160),Cables!$B$1:$B$200,0),21)*0.5&lt;P160,"Transit trop important",IF(INDEX(Cables!$A$1:$U$200,MATCH(UPPER(E160),Cables!$B$1:$B$200,0),21)*0.25&gt;P160,W160-2,W160-4))))))</f>
        <v/>
      </c>
      <c r="Y160" s="7" t="str">
        <f>IF(W160="","",(IF(INDEX(Cables!$A$1:$U$200,MATCH(UPPER(E160),Cables!$B$1:$B$200,0),21)="",W160+2,(IF(INDEX(Cables!$A$1:$U$200,MATCH(UPPER(E160),Cables!$B$1:$B$200,0),21)*0.5&lt;P160,"Transit trop important",IF(INDEX(Cables!$A$1:$U$200,MATCH(UPPER(E160),Cables!$B$1:$B$200,0),21)*0.25&gt;P160,W160+2,W160+4))))))</f>
        <v/>
      </c>
      <c r="Z160" s="19" t="e">
        <f>INDEX(Cables!$A$1:$N$200,MATCH(UPPER(E160),Cables!$B$1:$B$200,0),14)</f>
        <v>#N/A</v>
      </c>
      <c r="AA160" s="8" t="e">
        <f t="shared" si="47"/>
        <v>#VALUE!</v>
      </c>
      <c r="AB160" s="8" t="str">
        <f t="shared" si="48"/>
        <v/>
      </c>
      <c r="AC160" s="154">
        <f t="shared" si="55"/>
        <v>2</v>
      </c>
      <c r="AD160" s="8" t="str">
        <f t="shared" si="49"/>
        <v/>
      </c>
      <c r="AE160" s="8">
        <v>5.6699999999999998E-8</v>
      </c>
      <c r="AF160" s="20" t="str">
        <f>IF(ISNUMBER(INDEX(Cables!$A$1:$N$200,MATCH(UPPER(E160),Cables!$B$1:$B$200,0),5)/1000)=FALSE,"",INDEX(Cables!$A$1:$N$200,MATCH(UPPER(E160),Cables!$B$1:$B$200,0),5)/1000)</f>
        <v/>
      </c>
      <c r="AG160" s="20" t="e">
        <f>INDEX(Cables!$A$1:$N$200,MATCH(UPPER(E160),Cables!$B$1:$B$200,0),7)/1000</f>
        <v>#N/A</v>
      </c>
      <c r="AI160" s="8">
        <f t="shared" si="50"/>
        <v>273.16000000000003</v>
      </c>
      <c r="AJ160" s="8"/>
      <c r="AK160" s="21" t="e">
        <f t="shared" si="51"/>
        <v>#VALUE!</v>
      </c>
      <c r="AL160" s="20" t="e">
        <f t="shared" si="52"/>
        <v>#N/A</v>
      </c>
      <c r="AM160" s="21" t="e">
        <f t="shared" si="53"/>
        <v>#VALUE!</v>
      </c>
      <c r="AW160" s="41"/>
      <c r="AX160" s="157">
        <f>INDEX(Cables!A$3:U$91,MATCH('Element relatif aux mesures (I)'!E160,Cables!B$3:B$91,0),21)</f>
        <v>0</v>
      </c>
      <c r="AY160" s="158">
        <f t="shared" si="56"/>
        <v>0</v>
      </c>
      <c r="AZ160" s="158" t="str">
        <f t="shared" si="57"/>
        <v/>
      </c>
    </row>
    <row r="161" spans="1:52" x14ac:dyDescent="0.2">
      <c r="A161" s="34"/>
      <c r="B161" s="37"/>
      <c r="C161" s="33"/>
      <c r="D161" s="34"/>
      <c r="E161" s="45"/>
      <c r="F161" s="35"/>
      <c r="G161" s="44"/>
      <c r="H161" s="37"/>
      <c r="I161" s="46"/>
      <c r="J161" s="31"/>
      <c r="K161" s="31"/>
      <c r="L161" s="31"/>
      <c r="M161" s="38"/>
      <c r="N161" s="39" t="str">
        <f t="shared" si="45"/>
        <v/>
      </c>
      <c r="O161" s="40"/>
      <c r="P161" s="29" t="str">
        <f t="shared" si="54"/>
        <v/>
      </c>
      <c r="Q161" s="31"/>
      <c r="R161" s="38"/>
      <c r="S161" s="41"/>
      <c r="T161" s="38"/>
      <c r="U161" s="38"/>
      <c r="W161" s="7" t="str">
        <f t="shared" si="46"/>
        <v/>
      </c>
      <c r="X161" s="7" t="str">
        <f>IF(W161="","",(IF(INDEX(Cables!$A$1:$U$200,MATCH(UPPER(E161),Cables!$B$1:$B$200,0),21)="",W161-2,(IF(INDEX(Cables!$A$1:$U$200,MATCH(UPPER(E161),Cables!$B$1:$B$200,0),21)*0.5&lt;P161,"Transit trop important",IF(INDEX(Cables!$A$1:$U$200,MATCH(UPPER(E161),Cables!$B$1:$B$200,0),21)*0.25&gt;P161,W161-2,W161-4))))))</f>
        <v/>
      </c>
      <c r="Y161" s="7" t="str">
        <f>IF(W161="","",(IF(INDEX(Cables!$A$1:$U$200,MATCH(UPPER(E161),Cables!$B$1:$B$200,0),21)="",W161+2,(IF(INDEX(Cables!$A$1:$U$200,MATCH(UPPER(E161),Cables!$B$1:$B$200,0),21)*0.5&lt;P161,"Transit trop important",IF(INDEX(Cables!$A$1:$U$200,MATCH(UPPER(E161),Cables!$B$1:$B$200,0),21)*0.25&gt;P161,W161+2,W161+4))))))</f>
        <v/>
      </c>
      <c r="Z161" s="19" t="e">
        <f>INDEX(Cables!$A$1:$N$200,MATCH(UPPER(E161),Cables!$B$1:$B$200,0),14)</f>
        <v>#N/A</v>
      </c>
      <c r="AA161" s="8" t="e">
        <f t="shared" si="47"/>
        <v>#VALUE!</v>
      </c>
      <c r="AB161" s="8" t="str">
        <f t="shared" si="48"/>
        <v/>
      </c>
      <c r="AC161" s="154">
        <f t="shared" si="55"/>
        <v>2</v>
      </c>
      <c r="AD161" s="8" t="str">
        <f t="shared" si="49"/>
        <v/>
      </c>
      <c r="AE161" s="8">
        <v>5.6699999999999998E-8</v>
      </c>
      <c r="AF161" s="20" t="str">
        <f>IF(ISNUMBER(INDEX(Cables!$A$1:$N$200,MATCH(UPPER(E161),Cables!$B$1:$B$200,0),5)/1000)=FALSE,"",INDEX(Cables!$A$1:$N$200,MATCH(UPPER(E161),Cables!$B$1:$B$200,0),5)/1000)</f>
        <v/>
      </c>
      <c r="AG161" s="20" t="e">
        <f>INDEX(Cables!$A$1:$N$200,MATCH(UPPER(E161),Cables!$B$1:$B$200,0),7)/1000</f>
        <v>#N/A</v>
      </c>
      <c r="AI161" s="8">
        <f t="shared" si="50"/>
        <v>273.16000000000003</v>
      </c>
      <c r="AJ161" s="8"/>
      <c r="AK161" s="21" t="e">
        <f t="shared" si="51"/>
        <v>#VALUE!</v>
      </c>
      <c r="AL161" s="20" t="e">
        <f t="shared" si="52"/>
        <v>#N/A</v>
      </c>
      <c r="AM161" s="21" t="e">
        <f t="shared" si="53"/>
        <v>#VALUE!</v>
      </c>
      <c r="AW161" s="41"/>
      <c r="AX161" s="157">
        <f>INDEX(Cables!A$3:U$91,MATCH('Element relatif aux mesures (I)'!E161,Cables!B$3:B$91,0),21)</f>
        <v>0</v>
      </c>
      <c r="AY161" s="158">
        <f t="shared" si="56"/>
        <v>0</v>
      </c>
      <c r="AZ161" s="158" t="str">
        <f t="shared" si="57"/>
        <v/>
      </c>
    </row>
    <row r="162" spans="1:52" x14ac:dyDescent="0.2">
      <c r="A162" s="34"/>
      <c r="B162" s="37"/>
      <c r="C162" s="33"/>
      <c r="D162" s="34"/>
      <c r="E162" s="45"/>
      <c r="F162" s="35"/>
      <c r="G162" s="44"/>
      <c r="H162" s="37"/>
      <c r="I162" s="46"/>
      <c r="J162" s="31"/>
      <c r="K162" s="31"/>
      <c r="L162" s="31"/>
      <c r="M162" s="38"/>
      <c r="N162" s="39" t="str">
        <f t="shared" si="45"/>
        <v/>
      </c>
      <c r="O162" s="40"/>
      <c r="P162" s="29" t="str">
        <f t="shared" si="54"/>
        <v/>
      </c>
      <c r="Q162" s="31"/>
      <c r="R162" s="38"/>
      <c r="S162" s="41"/>
      <c r="T162" s="38"/>
      <c r="U162" s="38"/>
      <c r="W162" s="7" t="str">
        <f t="shared" si="46"/>
        <v/>
      </c>
      <c r="X162" s="7" t="str">
        <f>IF(W162="","",(IF(INDEX(Cables!$A$1:$U$200,MATCH(UPPER(E162),Cables!$B$1:$B$200,0),21)="",W162-2,(IF(INDEX(Cables!$A$1:$U$200,MATCH(UPPER(E162),Cables!$B$1:$B$200,0),21)*0.5&lt;P162,"Transit trop important",IF(INDEX(Cables!$A$1:$U$200,MATCH(UPPER(E162),Cables!$B$1:$B$200,0),21)*0.25&gt;P162,W162-2,W162-4))))))</f>
        <v/>
      </c>
      <c r="Y162" s="7" t="str">
        <f>IF(W162="","",(IF(INDEX(Cables!$A$1:$U$200,MATCH(UPPER(E162),Cables!$B$1:$B$200,0),21)="",W162+2,(IF(INDEX(Cables!$A$1:$U$200,MATCH(UPPER(E162),Cables!$B$1:$B$200,0),21)*0.5&lt;P162,"Transit trop important",IF(INDEX(Cables!$A$1:$U$200,MATCH(UPPER(E162),Cables!$B$1:$B$200,0),21)*0.25&gt;P162,W162+2,W162+4))))))</f>
        <v/>
      </c>
      <c r="Z162" s="19" t="e">
        <f>INDEX(Cables!$A$1:$N$200,MATCH(UPPER(E162),Cables!$B$1:$B$200,0),14)</f>
        <v>#N/A</v>
      </c>
      <c r="AA162" s="8" t="e">
        <f t="shared" si="47"/>
        <v>#VALUE!</v>
      </c>
      <c r="AB162" s="8" t="str">
        <f t="shared" si="48"/>
        <v/>
      </c>
      <c r="AC162" s="154">
        <f t="shared" si="55"/>
        <v>2</v>
      </c>
      <c r="AD162" s="8" t="str">
        <f t="shared" si="49"/>
        <v/>
      </c>
      <c r="AE162" s="8">
        <v>5.6699999999999998E-8</v>
      </c>
      <c r="AF162" s="20" t="str">
        <f>IF(ISNUMBER(INDEX(Cables!$A$1:$N$200,MATCH(UPPER(E162),Cables!$B$1:$B$200,0),5)/1000)=FALSE,"",INDEX(Cables!$A$1:$N$200,MATCH(UPPER(E162),Cables!$B$1:$B$200,0),5)/1000)</f>
        <v/>
      </c>
      <c r="AG162" s="20" t="e">
        <f>INDEX(Cables!$A$1:$N$200,MATCH(UPPER(E162),Cables!$B$1:$B$200,0),7)/1000</f>
        <v>#N/A</v>
      </c>
      <c r="AI162" s="8">
        <f t="shared" si="50"/>
        <v>273.16000000000003</v>
      </c>
      <c r="AJ162" s="8"/>
      <c r="AK162" s="21" t="e">
        <f t="shared" si="51"/>
        <v>#VALUE!</v>
      </c>
      <c r="AL162" s="20" t="e">
        <f t="shared" si="52"/>
        <v>#N/A</v>
      </c>
      <c r="AM162" s="21" t="e">
        <f t="shared" si="53"/>
        <v>#VALUE!</v>
      </c>
      <c r="AW162" s="41"/>
      <c r="AX162" s="157">
        <f>INDEX(Cables!A$3:U$91,MATCH('Element relatif aux mesures (I)'!E162,Cables!B$3:B$91,0),21)</f>
        <v>0</v>
      </c>
      <c r="AY162" s="158">
        <f t="shared" si="56"/>
        <v>0</v>
      </c>
      <c r="AZ162" s="158" t="str">
        <f t="shared" si="57"/>
        <v/>
      </c>
    </row>
    <row r="163" spans="1:52" x14ac:dyDescent="0.2">
      <c r="A163" s="34"/>
      <c r="B163" s="37"/>
      <c r="C163" s="33"/>
      <c r="D163" s="34"/>
      <c r="E163" s="45"/>
      <c r="F163" s="35"/>
      <c r="G163" s="44"/>
      <c r="H163" s="37"/>
      <c r="I163" s="46"/>
      <c r="J163" s="31"/>
      <c r="K163" s="31"/>
      <c r="L163" s="31"/>
      <c r="M163" s="38"/>
      <c r="N163" s="39" t="str">
        <f t="shared" si="45"/>
        <v/>
      </c>
      <c r="O163" s="40"/>
      <c r="P163" s="29" t="str">
        <f t="shared" si="54"/>
        <v/>
      </c>
      <c r="Q163" s="31"/>
      <c r="R163" s="38"/>
      <c r="S163" s="41"/>
      <c r="T163" s="38"/>
      <c r="U163" s="38"/>
      <c r="W163" s="7" t="str">
        <f t="shared" si="46"/>
        <v/>
      </c>
      <c r="X163" s="7" t="str">
        <f>IF(W163="","",(IF(INDEX(Cables!$A$1:$U$200,MATCH(UPPER(E163),Cables!$B$1:$B$200,0),21)="",W163-2,(IF(INDEX(Cables!$A$1:$U$200,MATCH(UPPER(E163),Cables!$B$1:$B$200,0),21)*0.5&lt;P163,"Transit trop important",IF(INDEX(Cables!$A$1:$U$200,MATCH(UPPER(E163),Cables!$B$1:$B$200,0),21)*0.25&gt;P163,W163-2,W163-4))))))</f>
        <v/>
      </c>
      <c r="Y163" s="7" t="str">
        <f>IF(W163="","",(IF(INDEX(Cables!$A$1:$U$200,MATCH(UPPER(E163),Cables!$B$1:$B$200,0),21)="",W163+2,(IF(INDEX(Cables!$A$1:$U$200,MATCH(UPPER(E163),Cables!$B$1:$B$200,0),21)*0.5&lt;P163,"Transit trop important",IF(INDEX(Cables!$A$1:$U$200,MATCH(UPPER(E163),Cables!$B$1:$B$200,0),21)*0.25&gt;P163,W163+2,W163+4))))))</f>
        <v/>
      </c>
      <c r="Z163" s="19" t="e">
        <f>INDEX(Cables!$A$1:$N$200,MATCH(UPPER(E163),Cables!$B$1:$B$200,0),14)</f>
        <v>#N/A</v>
      </c>
      <c r="AA163" s="8" t="e">
        <f t="shared" si="47"/>
        <v>#VALUE!</v>
      </c>
      <c r="AB163" s="8" t="str">
        <f t="shared" si="48"/>
        <v/>
      </c>
      <c r="AC163" s="154">
        <f t="shared" si="55"/>
        <v>2</v>
      </c>
      <c r="AD163" s="8" t="str">
        <f t="shared" si="49"/>
        <v/>
      </c>
      <c r="AE163" s="8">
        <v>5.6699999999999998E-8</v>
      </c>
      <c r="AF163" s="20" t="str">
        <f>IF(ISNUMBER(INDEX(Cables!$A$1:$N$200,MATCH(UPPER(E163),Cables!$B$1:$B$200,0),5)/1000)=FALSE,"",INDEX(Cables!$A$1:$N$200,MATCH(UPPER(E163),Cables!$B$1:$B$200,0),5)/1000)</f>
        <v/>
      </c>
      <c r="AG163" s="20" t="e">
        <f>INDEX(Cables!$A$1:$N$200,MATCH(UPPER(E163),Cables!$B$1:$B$200,0),7)/1000</f>
        <v>#N/A</v>
      </c>
      <c r="AI163" s="8">
        <f t="shared" si="50"/>
        <v>273.16000000000003</v>
      </c>
      <c r="AJ163" s="8"/>
      <c r="AK163" s="21" t="e">
        <f t="shared" si="51"/>
        <v>#VALUE!</v>
      </c>
      <c r="AL163" s="20" t="e">
        <f t="shared" si="52"/>
        <v>#N/A</v>
      </c>
      <c r="AM163" s="21" t="e">
        <f t="shared" si="53"/>
        <v>#VALUE!</v>
      </c>
      <c r="AW163" s="41"/>
      <c r="AX163" s="157">
        <f>INDEX(Cables!A$3:U$91,MATCH('Element relatif aux mesures (I)'!E163,Cables!B$3:B$91,0),21)</f>
        <v>0</v>
      </c>
      <c r="AY163" s="158">
        <f t="shared" si="56"/>
        <v>0</v>
      </c>
      <c r="AZ163" s="158" t="str">
        <f t="shared" si="57"/>
        <v/>
      </c>
    </row>
    <row r="164" spans="1:52" x14ac:dyDescent="0.2">
      <c r="A164" s="34"/>
      <c r="B164" s="37"/>
      <c r="C164" s="33"/>
      <c r="D164" s="34"/>
      <c r="E164" s="45"/>
      <c r="F164" s="35"/>
      <c r="G164" s="44"/>
      <c r="H164" s="37"/>
      <c r="I164" s="46"/>
      <c r="J164" s="31"/>
      <c r="K164" s="31"/>
      <c r="L164" s="31"/>
      <c r="M164" s="38"/>
      <c r="N164" s="39" t="str">
        <f t="shared" si="45"/>
        <v/>
      </c>
      <c r="O164" s="40"/>
      <c r="P164" s="29" t="str">
        <f t="shared" si="54"/>
        <v/>
      </c>
      <c r="Q164" s="31"/>
      <c r="R164" s="38"/>
      <c r="S164" s="41"/>
      <c r="T164" s="38"/>
      <c r="U164" s="38"/>
      <c r="W164" s="7" t="str">
        <f t="shared" si="46"/>
        <v/>
      </c>
      <c r="X164" s="7" t="str">
        <f>IF(W164="","",(IF(INDEX(Cables!$A$1:$U$200,MATCH(UPPER(E164),Cables!$B$1:$B$200,0),21)="",W164-2,(IF(INDEX(Cables!$A$1:$U$200,MATCH(UPPER(E164),Cables!$B$1:$B$200,0),21)*0.5&lt;P164,"Transit trop important",IF(INDEX(Cables!$A$1:$U$200,MATCH(UPPER(E164),Cables!$B$1:$B$200,0),21)*0.25&gt;P164,W164-2,W164-4))))))</f>
        <v/>
      </c>
      <c r="Y164" s="7" t="str">
        <f>IF(W164="","",(IF(INDEX(Cables!$A$1:$U$200,MATCH(UPPER(E164),Cables!$B$1:$B$200,0),21)="",W164+2,(IF(INDEX(Cables!$A$1:$U$200,MATCH(UPPER(E164),Cables!$B$1:$B$200,0),21)*0.5&lt;P164,"Transit trop important",IF(INDEX(Cables!$A$1:$U$200,MATCH(UPPER(E164),Cables!$B$1:$B$200,0),21)*0.25&gt;P164,W164+2,W164+4))))))</f>
        <v/>
      </c>
      <c r="Z164" s="19" t="e">
        <f>INDEX(Cables!$A$1:$N$200,MATCH(UPPER(E164),Cables!$B$1:$B$200,0),14)</f>
        <v>#N/A</v>
      </c>
      <c r="AA164" s="8" t="e">
        <f t="shared" si="47"/>
        <v>#VALUE!</v>
      </c>
      <c r="AB164" s="8" t="str">
        <f t="shared" si="48"/>
        <v/>
      </c>
      <c r="AC164" s="154">
        <f t="shared" si="55"/>
        <v>2</v>
      </c>
      <c r="AD164" s="8" t="str">
        <f t="shared" si="49"/>
        <v/>
      </c>
      <c r="AE164" s="8">
        <v>5.6699999999999998E-8</v>
      </c>
      <c r="AF164" s="20" t="str">
        <f>IF(ISNUMBER(INDEX(Cables!$A$1:$N$200,MATCH(UPPER(E164),Cables!$B$1:$B$200,0),5)/1000)=FALSE,"",INDEX(Cables!$A$1:$N$200,MATCH(UPPER(E164),Cables!$B$1:$B$200,0),5)/1000)</f>
        <v/>
      </c>
      <c r="AG164" s="20" t="e">
        <f>INDEX(Cables!$A$1:$N$200,MATCH(UPPER(E164),Cables!$B$1:$B$200,0),7)/1000</f>
        <v>#N/A</v>
      </c>
      <c r="AI164" s="8">
        <f t="shared" si="50"/>
        <v>273.16000000000003</v>
      </c>
      <c r="AJ164" s="8"/>
      <c r="AK164" s="21" t="e">
        <f t="shared" si="51"/>
        <v>#VALUE!</v>
      </c>
      <c r="AL164" s="20" t="e">
        <f t="shared" si="52"/>
        <v>#N/A</v>
      </c>
      <c r="AM164" s="21" t="e">
        <f t="shared" si="53"/>
        <v>#VALUE!</v>
      </c>
      <c r="AW164" s="41"/>
      <c r="AX164" s="157">
        <f>INDEX(Cables!A$3:U$91,MATCH('Element relatif aux mesures (I)'!E164,Cables!B$3:B$91,0),21)</f>
        <v>0</v>
      </c>
      <c r="AY164" s="158">
        <f t="shared" si="56"/>
        <v>0</v>
      </c>
      <c r="AZ164" s="158" t="str">
        <f t="shared" si="57"/>
        <v/>
      </c>
    </row>
    <row r="165" spans="1:52" x14ac:dyDescent="0.2">
      <c r="A165" s="34"/>
      <c r="B165" s="37"/>
      <c r="C165" s="33"/>
      <c r="D165" s="34"/>
      <c r="E165" s="45"/>
      <c r="F165" s="35"/>
      <c r="G165" s="44"/>
      <c r="H165" s="37"/>
      <c r="I165" s="46"/>
      <c r="J165" s="31"/>
      <c r="K165" s="31"/>
      <c r="L165" s="31"/>
      <c r="M165" s="38"/>
      <c r="N165" s="39" t="str">
        <f t="shared" si="45"/>
        <v/>
      </c>
      <c r="O165" s="40"/>
      <c r="P165" s="29" t="str">
        <f t="shared" si="54"/>
        <v/>
      </c>
      <c r="Q165" s="31"/>
      <c r="R165" s="38"/>
      <c r="S165" s="41"/>
      <c r="T165" s="38"/>
      <c r="U165" s="38"/>
      <c r="W165" s="7" t="str">
        <f t="shared" si="46"/>
        <v/>
      </c>
      <c r="X165" s="7" t="str">
        <f>IF(W165="","",(IF(INDEX(Cables!$A$1:$U$200,MATCH(UPPER(E165),Cables!$B$1:$B$200,0),21)="",W165-2,(IF(INDEX(Cables!$A$1:$U$200,MATCH(UPPER(E165),Cables!$B$1:$B$200,0),21)*0.5&lt;P165,"Transit trop important",IF(INDEX(Cables!$A$1:$U$200,MATCH(UPPER(E165),Cables!$B$1:$B$200,0),21)*0.25&gt;P165,W165-2,W165-4))))))</f>
        <v/>
      </c>
      <c r="Y165" s="7" t="str">
        <f>IF(W165="","",(IF(INDEX(Cables!$A$1:$U$200,MATCH(UPPER(E165),Cables!$B$1:$B$200,0),21)="",W165+2,(IF(INDEX(Cables!$A$1:$U$200,MATCH(UPPER(E165),Cables!$B$1:$B$200,0),21)*0.5&lt;P165,"Transit trop important",IF(INDEX(Cables!$A$1:$U$200,MATCH(UPPER(E165),Cables!$B$1:$B$200,0),21)*0.25&gt;P165,W165+2,W165+4))))))</f>
        <v/>
      </c>
      <c r="Z165" s="19" t="e">
        <f>INDEX(Cables!$A$1:$N$200,MATCH(UPPER(E165),Cables!$B$1:$B$200,0),14)</f>
        <v>#N/A</v>
      </c>
      <c r="AA165" s="8" t="e">
        <f t="shared" si="47"/>
        <v>#VALUE!</v>
      </c>
      <c r="AB165" s="8" t="str">
        <f t="shared" si="48"/>
        <v/>
      </c>
      <c r="AC165" s="154">
        <f t="shared" si="55"/>
        <v>2</v>
      </c>
      <c r="AD165" s="8" t="str">
        <f t="shared" si="49"/>
        <v/>
      </c>
      <c r="AE165" s="8">
        <v>5.6699999999999998E-8</v>
      </c>
      <c r="AF165" s="20" t="str">
        <f>IF(ISNUMBER(INDEX(Cables!$A$1:$N$200,MATCH(UPPER(E165),Cables!$B$1:$B$200,0),5)/1000)=FALSE,"",INDEX(Cables!$A$1:$N$200,MATCH(UPPER(E165),Cables!$B$1:$B$200,0),5)/1000)</f>
        <v/>
      </c>
      <c r="AG165" s="20" t="e">
        <f>INDEX(Cables!$A$1:$N$200,MATCH(UPPER(E165),Cables!$B$1:$B$200,0),7)/1000</f>
        <v>#N/A</v>
      </c>
      <c r="AI165" s="8">
        <f t="shared" si="50"/>
        <v>273.16000000000003</v>
      </c>
      <c r="AJ165" s="8"/>
      <c r="AK165" s="21" t="e">
        <f t="shared" si="51"/>
        <v>#VALUE!</v>
      </c>
      <c r="AL165" s="20" t="e">
        <f t="shared" si="52"/>
        <v>#N/A</v>
      </c>
      <c r="AM165" s="21" t="e">
        <f t="shared" si="53"/>
        <v>#VALUE!</v>
      </c>
      <c r="AW165" s="41"/>
      <c r="AX165" s="157">
        <f>INDEX(Cables!A$3:U$91,MATCH('Element relatif aux mesures (I)'!E165,Cables!B$3:B$91,0),21)</f>
        <v>0</v>
      </c>
      <c r="AY165" s="158">
        <f t="shared" si="56"/>
        <v>0</v>
      </c>
      <c r="AZ165" s="158" t="str">
        <f t="shared" si="57"/>
        <v/>
      </c>
    </row>
    <row r="166" spans="1:52" x14ac:dyDescent="0.2">
      <c r="A166" s="34"/>
      <c r="B166" s="37"/>
      <c r="C166" s="33"/>
      <c r="D166" s="34"/>
      <c r="E166" s="45"/>
      <c r="F166" s="35"/>
      <c r="G166" s="44"/>
      <c r="H166" s="37"/>
      <c r="I166" s="46"/>
      <c r="J166" s="31"/>
      <c r="K166" s="31"/>
      <c r="L166" s="31"/>
      <c r="M166" s="38"/>
      <c r="N166" s="39" t="str">
        <f t="shared" si="45"/>
        <v/>
      </c>
      <c r="O166" s="40"/>
      <c r="P166" s="29" t="str">
        <f t="shared" si="54"/>
        <v/>
      </c>
      <c r="Q166" s="31"/>
      <c r="R166" s="38"/>
      <c r="S166" s="41"/>
      <c r="T166" s="38"/>
      <c r="U166" s="38"/>
      <c r="W166" s="7" t="str">
        <f t="shared" si="46"/>
        <v/>
      </c>
      <c r="X166" s="7" t="str">
        <f>IF(W166="","",(IF(INDEX(Cables!$A$1:$U$200,MATCH(UPPER(E166),Cables!$B$1:$B$200,0),21)="",W166-2,(IF(INDEX(Cables!$A$1:$U$200,MATCH(UPPER(E166),Cables!$B$1:$B$200,0),21)*0.5&lt;P166,"Transit trop important",IF(INDEX(Cables!$A$1:$U$200,MATCH(UPPER(E166),Cables!$B$1:$B$200,0),21)*0.25&gt;P166,W166-2,W166-4))))))</f>
        <v/>
      </c>
      <c r="Y166" s="7" t="str">
        <f>IF(W166="","",(IF(INDEX(Cables!$A$1:$U$200,MATCH(UPPER(E166),Cables!$B$1:$B$200,0),21)="",W166+2,(IF(INDEX(Cables!$A$1:$U$200,MATCH(UPPER(E166),Cables!$B$1:$B$200,0),21)*0.5&lt;P166,"Transit trop important",IF(INDEX(Cables!$A$1:$U$200,MATCH(UPPER(E166),Cables!$B$1:$B$200,0),21)*0.25&gt;P166,W166+2,W166+4))))))</f>
        <v/>
      </c>
      <c r="Z166" s="19" t="e">
        <f>INDEX(Cables!$A$1:$N$200,MATCH(UPPER(E166),Cables!$B$1:$B$200,0),14)</f>
        <v>#N/A</v>
      </c>
      <c r="AA166" s="8" t="e">
        <f t="shared" si="47"/>
        <v>#VALUE!</v>
      </c>
      <c r="AB166" s="8" t="str">
        <f t="shared" si="48"/>
        <v/>
      </c>
      <c r="AC166" s="154">
        <f t="shared" si="55"/>
        <v>2</v>
      </c>
      <c r="AD166" s="8" t="str">
        <f t="shared" si="49"/>
        <v/>
      </c>
      <c r="AE166" s="8">
        <v>5.6699999999999998E-8</v>
      </c>
      <c r="AF166" s="20" t="str">
        <f>IF(ISNUMBER(INDEX(Cables!$A$1:$N$200,MATCH(UPPER(E166),Cables!$B$1:$B$200,0),5)/1000)=FALSE,"",INDEX(Cables!$A$1:$N$200,MATCH(UPPER(E166),Cables!$B$1:$B$200,0),5)/1000)</f>
        <v/>
      </c>
      <c r="AG166" s="20" t="e">
        <f>INDEX(Cables!$A$1:$N$200,MATCH(UPPER(E166),Cables!$B$1:$B$200,0),7)/1000</f>
        <v>#N/A</v>
      </c>
      <c r="AI166" s="8">
        <f t="shared" si="50"/>
        <v>273.16000000000003</v>
      </c>
      <c r="AJ166" s="8"/>
      <c r="AK166" s="21" t="e">
        <f t="shared" si="51"/>
        <v>#VALUE!</v>
      </c>
      <c r="AL166" s="20" t="e">
        <f t="shared" si="52"/>
        <v>#N/A</v>
      </c>
      <c r="AM166" s="21" t="e">
        <f t="shared" si="53"/>
        <v>#VALUE!</v>
      </c>
      <c r="AW166" s="41"/>
      <c r="AX166" s="157">
        <f>INDEX(Cables!A$3:U$91,MATCH('Element relatif aux mesures (I)'!E166,Cables!B$3:B$91,0),21)</f>
        <v>0</v>
      </c>
      <c r="AY166" s="158">
        <f t="shared" si="56"/>
        <v>0</v>
      </c>
      <c r="AZ166" s="158" t="str">
        <f t="shared" si="57"/>
        <v/>
      </c>
    </row>
    <row r="167" spans="1:52" x14ac:dyDescent="0.2">
      <c r="A167" s="34"/>
      <c r="B167" s="37"/>
      <c r="C167" s="33"/>
      <c r="D167" s="34"/>
      <c r="E167" s="45"/>
      <c r="F167" s="35"/>
      <c r="G167" s="44"/>
      <c r="H167" s="37"/>
      <c r="I167" s="46"/>
      <c r="J167" s="31"/>
      <c r="K167" s="31"/>
      <c r="L167" s="31"/>
      <c r="M167" s="38"/>
      <c r="N167" s="39" t="str">
        <f t="shared" si="45"/>
        <v/>
      </c>
      <c r="O167" s="40"/>
      <c r="P167" s="29" t="str">
        <f t="shared" si="54"/>
        <v/>
      </c>
      <c r="Q167" s="31"/>
      <c r="R167" s="38"/>
      <c r="S167" s="41"/>
      <c r="T167" s="38"/>
      <c r="U167" s="38"/>
      <c r="W167" s="7" t="str">
        <f t="shared" si="46"/>
        <v/>
      </c>
      <c r="X167" s="7" t="str">
        <f>IF(W167="","",(IF(INDEX(Cables!$A$1:$U$200,MATCH(UPPER(E167),Cables!$B$1:$B$200,0),21)="",W167-2,(IF(INDEX(Cables!$A$1:$U$200,MATCH(UPPER(E167),Cables!$B$1:$B$200,0),21)*0.5&lt;P167,"Transit trop important",IF(INDEX(Cables!$A$1:$U$200,MATCH(UPPER(E167),Cables!$B$1:$B$200,0),21)*0.25&gt;P167,W167-2,W167-4))))))</f>
        <v/>
      </c>
      <c r="Y167" s="7" t="str">
        <f>IF(W167="","",(IF(INDEX(Cables!$A$1:$U$200,MATCH(UPPER(E167),Cables!$B$1:$B$200,0),21)="",W167+2,(IF(INDEX(Cables!$A$1:$U$200,MATCH(UPPER(E167),Cables!$B$1:$B$200,0),21)*0.5&lt;P167,"Transit trop important",IF(INDEX(Cables!$A$1:$U$200,MATCH(UPPER(E167),Cables!$B$1:$B$200,0),21)*0.25&gt;P167,W167+2,W167+4))))))</f>
        <v/>
      </c>
      <c r="Z167" s="19" t="e">
        <f>INDEX(Cables!$A$1:$N$200,MATCH(UPPER(E167),Cables!$B$1:$B$200,0),14)</f>
        <v>#N/A</v>
      </c>
      <c r="AA167" s="8" t="e">
        <f t="shared" si="47"/>
        <v>#VALUE!</v>
      </c>
      <c r="AB167" s="8" t="str">
        <f t="shared" si="48"/>
        <v/>
      </c>
      <c r="AC167" s="154">
        <f t="shared" si="55"/>
        <v>2</v>
      </c>
      <c r="AD167" s="8" t="str">
        <f t="shared" si="49"/>
        <v/>
      </c>
      <c r="AE167" s="8">
        <v>5.6699999999999998E-8</v>
      </c>
      <c r="AF167" s="20" t="str">
        <f>IF(ISNUMBER(INDEX(Cables!$A$1:$N$200,MATCH(UPPER(E167),Cables!$B$1:$B$200,0),5)/1000)=FALSE,"",INDEX(Cables!$A$1:$N$200,MATCH(UPPER(E167),Cables!$B$1:$B$200,0),5)/1000)</f>
        <v/>
      </c>
      <c r="AG167" s="20" t="e">
        <f>INDEX(Cables!$A$1:$N$200,MATCH(UPPER(E167),Cables!$B$1:$B$200,0),7)/1000</f>
        <v>#N/A</v>
      </c>
      <c r="AI167" s="8">
        <f t="shared" si="50"/>
        <v>273.16000000000003</v>
      </c>
      <c r="AJ167" s="8"/>
      <c r="AK167" s="21" t="e">
        <f t="shared" si="51"/>
        <v>#VALUE!</v>
      </c>
      <c r="AL167" s="20" t="e">
        <f t="shared" si="52"/>
        <v>#N/A</v>
      </c>
      <c r="AM167" s="21" t="e">
        <f t="shared" si="53"/>
        <v>#VALUE!</v>
      </c>
      <c r="AW167" s="41"/>
      <c r="AX167" s="157">
        <f>INDEX(Cables!A$3:U$91,MATCH('Element relatif aux mesures (I)'!E167,Cables!B$3:B$91,0),21)</f>
        <v>0</v>
      </c>
      <c r="AY167" s="158">
        <f t="shared" si="56"/>
        <v>0</v>
      </c>
      <c r="AZ167" s="158" t="str">
        <f t="shared" si="57"/>
        <v/>
      </c>
    </row>
    <row r="168" spans="1:52" x14ac:dyDescent="0.2">
      <c r="A168" s="34"/>
      <c r="B168" s="37"/>
      <c r="C168" s="33"/>
      <c r="D168" s="34"/>
      <c r="E168" s="45"/>
      <c r="F168" s="35"/>
      <c r="G168" s="44"/>
      <c r="H168" s="37"/>
      <c r="I168" s="46"/>
      <c r="J168" s="31"/>
      <c r="K168" s="31"/>
      <c r="L168" s="31"/>
      <c r="M168" s="38"/>
      <c r="N168" s="39" t="str">
        <f t="shared" si="45"/>
        <v/>
      </c>
      <c r="O168" s="40"/>
      <c r="P168" s="29" t="str">
        <f t="shared" si="54"/>
        <v/>
      </c>
      <c r="Q168" s="31"/>
      <c r="R168" s="38"/>
      <c r="S168" s="41"/>
      <c r="T168" s="38"/>
      <c r="U168" s="38"/>
      <c r="W168" s="7" t="str">
        <f t="shared" si="46"/>
        <v/>
      </c>
      <c r="X168" s="7" t="str">
        <f>IF(W168="","",(IF(INDEX(Cables!$A$1:$U$200,MATCH(UPPER(E168),Cables!$B$1:$B$200,0),21)="",W168-2,(IF(INDEX(Cables!$A$1:$U$200,MATCH(UPPER(E168),Cables!$B$1:$B$200,0),21)*0.5&lt;P168,"Transit trop important",IF(INDEX(Cables!$A$1:$U$200,MATCH(UPPER(E168),Cables!$B$1:$B$200,0),21)*0.25&gt;P168,W168-2,W168-4))))))</f>
        <v/>
      </c>
      <c r="Y168" s="7" t="str">
        <f>IF(W168="","",(IF(INDEX(Cables!$A$1:$U$200,MATCH(UPPER(E168),Cables!$B$1:$B$200,0),21)="",W168+2,(IF(INDEX(Cables!$A$1:$U$200,MATCH(UPPER(E168),Cables!$B$1:$B$200,0),21)*0.5&lt;P168,"Transit trop important",IF(INDEX(Cables!$A$1:$U$200,MATCH(UPPER(E168),Cables!$B$1:$B$200,0),21)*0.25&gt;P168,W168+2,W168+4))))))</f>
        <v/>
      </c>
      <c r="Z168" s="19" t="e">
        <f>INDEX(Cables!$A$1:$N$200,MATCH(UPPER(E168),Cables!$B$1:$B$200,0),14)</f>
        <v>#N/A</v>
      </c>
      <c r="AA168" s="8" t="e">
        <f t="shared" si="47"/>
        <v>#VALUE!</v>
      </c>
      <c r="AB168" s="8" t="str">
        <f t="shared" si="48"/>
        <v/>
      </c>
      <c r="AC168" s="154">
        <f t="shared" si="55"/>
        <v>2</v>
      </c>
      <c r="AD168" s="8" t="str">
        <f t="shared" si="49"/>
        <v/>
      </c>
      <c r="AE168" s="8">
        <v>5.6699999999999998E-8</v>
      </c>
      <c r="AF168" s="20" t="str">
        <f>IF(ISNUMBER(INDEX(Cables!$A$1:$N$200,MATCH(UPPER(E168),Cables!$B$1:$B$200,0),5)/1000)=FALSE,"",INDEX(Cables!$A$1:$N$200,MATCH(UPPER(E168),Cables!$B$1:$B$200,0),5)/1000)</f>
        <v/>
      </c>
      <c r="AG168" s="20" t="e">
        <f>INDEX(Cables!$A$1:$N$200,MATCH(UPPER(E168),Cables!$B$1:$B$200,0),7)/1000</f>
        <v>#N/A</v>
      </c>
      <c r="AI168" s="8">
        <f t="shared" si="50"/>
        <v>273.16000000000003</v>
      </c>
      <c r="AJ168" s="8"/>
      <c r="AK168" s="21" t="e">
        <f t="shared" si="51"/>
        <v>#VALUE!</v>
      </c>
      <c r="AL168" s="20" t="e">
        <f t="shared" si="52"/>
        <v>#N/A</v>
      </c>
      <c r="AM168" s="21" t="e">
        <f t="shared" si="53"/>
        <v>#VALUE!</v>
      </c>
      <c r="AW168" s="41"/>
      <c r="AX168" s="157">
        <f>INDEX(Cables!A$3:U$91,MATCH('Element relatif aux mesures (I)'!E168,Cables!B$3:B$91,0),21)</f>
        <v>0</v>
      </c>
      <c r="AY168" s="158">
        <f t="shared" si="56"/>
        <v>0</v>
      </c>
      <c r="AZ168" s="158" t="str">
        <f t="shared" si="57"/>
        <v/>
      </c>
    </row>
    <row r="169" spans="1:52" x14ac:dyDescent="0.2">
      <c r="A169" s="34"/>
      <c r="B169" s="37"/>
      <c r="C169" s="33"/>
      <c r="D169" s="34"/>
      <c r="E169" s="45"/>
      <c r="F169" s="35"/>
      <c r="G169" s="44"/>
      <c r="H169" s="37"/>
      <c r="I169" s="46"/>
      <c r="J169" s="31"/>
      <c r="K169" s="31"/>
      <c r="L169" s="31"/>
      <c r="M169" s="38"/>
      <c r="N169" s="39" t="str">
        <f t="shared" si="45"/>
        <v/>
      </c>
      <c r="O169" s="40"/>
      <c r="P169" s="29" t="str">
        <f t="shared" si="54"/>
        <v/>
      </c>
      <c r="Q169" s="31"/>
      <c r="R169" s="38"/>
      <c r="S169" s="41"/>
      <c r="T169" s="38"/>
      <c r="U169" s="38"/>
      <c r="W169" s="7" t="str">
        <f t="shared" si="46"/>
        <v/>
      </c>
      <c r="X169" s="7" t="str">
        <f>IF(W169="","",(IF(INDEX(Cables!$A$1:$U$200,MATCH(UPPER(E169),Cables!$B$1:$B$200,0),21)="",W169-2,(IF(INDEX(Cables!$A$1:$U$200,MATCH(UPPER(E169),Cables!$B$1:$B$200,0),21)*0.5&lt;P169,"Transit trop important",IF(INDEX(Cables!$A$1:$U$200,MATCH(UPPER(E169),Cables!$B$1:$B$200,0),21)*0.25&gt;P169,W169-2,W169-4))))))</f>
        <v/>
      </c>
      <c r="Y169" s="7" t="str">
        <f>IF(W169="","",(IF(INDEX(Cables!$A$1:$U$200,MATCH(UPPER(E169),Cables!$B$1:$B$200,0),21)="",W169+2,(IF(INDEX(Cables!$A$1:$U$200,MATCH(UPPER(E169),Cables!$B$1:$B$200,0),21)*0.5&lt;P169,"Transit trop important",IF(INDEX(Cables!$A$1:$U$200,MATCH(UPPER(E169),Cables!$B$1:$B$200,0),21)*0.25&gt;P169,W169+2,W169+4))))))</f>
        <v/>
      </c>
      <c r="Z169" s="19" t="e">
        <f>INDEX(Cables!$A$1:$N$200,MATCH(UPPER(E169),Cables!$B$1:$B$200,0),14)</f>
        <v>#N/A</v>
      </c>
      <c r="AA169" s="8" t="e">
        <f t="shared" si="47"/>
        <v>#VALUE!</v>
      </c>
      <c r="AB169" s="8" t="str">
        <f t="shared" si="48"/>
        <v/>
      </c>
      <c r="AC169" s="154">
        <f t="shared" si="55"/>
        <v>2</v>
      </c>
      <c r="AD169" s="8" t="str">
        <f t="shared" si="49"/>
        <v/>
      </c>
      <c r="AE169" s="8">
        <v>5.6699999999999998E-8</v>
      </c>
      <c r="AF169" s="20" t="str">
        <f>IF(ISNUMBER(INDEX(Cables!$A$1:$N$200,MATCH(UPPER(E169),Cables!$B$1:$B$200,0),5)/1000)=FALSE,"",INDEX(Cables!$A$1:$N$200,MATCH(UPPER(E169),Cables!$B$1:$B$200,0),5)/1000)</f>
        <v/>
      </c>
      <c r="AG169" s="20" t="e">
        <f>INDEX(Cables!$A$1:$N$200,MATCH(UPPER(E169),Cables!$B$1:$B$200,0),7)/1000</f>
        <v>#N/A</v>
      </c>
      <c r="AI169" s="8">
        <f t="shared" si="50"/>
        <v>273.16000000000003</v>
      </c>
      <c r="AJ169" s="8"/>
      <c r="AK169" s="21" t="e">
        <f t="shared" si="51"/>
        <v>#VALUE!</v>
      </c>
      <c r="AL169" s="20" t="e">
        <f t="shared" si="52"/>
        <v>#N/A</v>
      </c>
      <c r="AM169" s="21" t="e">
        <f t="shared" si="53"/>
        <v>#VALUE!</v>
      </c>
      <c r="AW169" s="41"/>
      <c r="AX169" s="157">
        <f>INDEX(Cables!A$3:U$91,MATCH('Element relatif aux mesures (I)'!E169,Cables!B$3:B$91,0),21)</f>
        <v>0</v>
      </c>
      <c r="AY169" s="158">
        <f t="shared" si="56"/>
        <v>0</v>
      </c>
      <c r="AZ169" s="158" t="str">
        <f t="shared" si="57"/>
        <v/>
      </c>
    </row>
    <row r="170" spans="1:52" x14ac:dyDescent="0.2">
      <c r="A170" s="34"/>
      <c r="B170" s="37"/>
      <c r="C170" s="33"/>
      <c r="D170" s="34"/>
      <c r="E170" s="45"/>
      <c r="F170" s="35"/>
      <c r="G170" s="44"/>
      <c r="H170" s="37"/>
      <c r="I170" s="46"/>
      <c r="J170" s="31"/>
      <c r="K170" s="31"/>
      <c r="L170" s="31"/>
      <c r="M170" s="38"/>
      <c r="N170" s="39" t="str">
        <f t="shared" ref="N170:N200" si="58">IF(M170="PAPOTO","1.0%",IF(M170="Tangente","2.5%",""))</f>
        <v/>
      </c>
      <c r="O170" s="40"/>
      <c r="P170" s="29" t="str">
        <f t="shared" si="54"/>
        <v/>
      </c>
      <c r="Q170" s="31"/>
      <c r="R170" s="38"/>
      <c r="S170" s="41"/>
      <c r="T170" s="38"/>
      <c r="U170" s="38"/>
      <c r="W170" s="7" t="str">
        <f t="shared" ref="W170:W200" si="59">IF(P170&lt;&gt;0,IF(AJ170&lt;&gt;"",AJ170-273.16,""),Q170)</f>
        <v/>
      </c>
      <c r="X170" s="7" t="str">
        <f>IF(W170="","",(IF(INDEX(Cables!$A$1:$U$200,MATCH(UPPER(E170),Cables!$B$1:$B$200,0),21)="",W170-2,(IF(INDEX(Cables!$A$1:$U$200,MATCH(UPPER(E170),Cables!$B$1:$B$200,0),21)*0.5&lt;P170,"Transit trop important",IF(INDEX(Cables!$A$1:$U$200,MATCH(UPPER(E170),Cables!$B$1:$B$200,0),21)*0.25&gt;P170,W170-2,W170-4))))))</f>
        <v/>
      </c>
      <c r="Y170" s="7" t="str">
        <f>IF(W170="","",(IF(INDEX(Cables!$A$1:$U$200,MATCH(UPPER(E170),Cables!$B$1:$B$200,0),21)="",W170+2,(IF(INDEX(Cables!$A$1:$U$200,MATCH(UPPER(E170),Cables!$B$1:$B$200,0),21)*0.5&lt;P170,"Transit trop important",IF(INDEX(Cables!$A$1:$U$200,MATCH(UPPER(E170),Cables!$B$1:$B$200,0),21)*0.25&gt;P170,W170+2,W170+4))))))</f>
        <v/>
      </c>
      <c r="Z170" s="19" t="e">
        <f>INDEX(Cables!$A$1:$N$200,MATCH(UPPER(E170),Cables!$B$1:$B$200,0),14)</f>
        <v>#N/A</v>
      </c>
      <c r="AA170" s="8" t="e">
        <f t="shared" ref="AA170:AA200" si="60">0.85*AD170</f>
        <v>#VALUE!</v>
      </c>
      <c r="AB170" s="8" t="str">
        <f t="shared" ref="AB170:AB200" si="61">IF(UPPER(R170)="CLAIR",400,IF(UPPER(R170)="COUVERT",200,""))</f>
        <v/>
      </c>
      <c r="AC170" s="154">
        <f t="shared" si="55"/>
        <v>2</v>
      </c>
      <c r="AD170" s="8" t="str">
        <f t="shared" ref="AD170:AD200" si="62">IF(UPPER(U170)="NOIR",0.88,IF(UPPER(U170)="MAT",0.79,IF(UPPER(U170)="BRILLANT",0.55,"")))</f>
        <v/>
      </c>
      <c r="AE170" s="8">
        <v>5.6699999999999998E-8</v>
      </c>
      <c r="AF170" s="20" t="str">
        <f>IF(ISNUMBER(INDEX(Cables!$A$1:$N$200,MATCH(UPPER(E170),Cables!$B$1:$B$200,0),5)/1000)=FALSE,"",INDEX(Cables!$A$1:$N$200,MATCH(UPPER(E170),Cables!$B$1:$B$200,0),5)/1000)</f>
        <v/>
      </c>
      <c r="AG170" s="20" t="e">
        <f>INDEX(Cables!$A$1:$N$200,MATCH(UPPER(E170),Cables!$B$1:$B$200,0),7)/1000</f>
        <v>#N/A</v>
      </c>
      <c r="AI170" s="8">
        <f t="shared" ref="AI170:AI200" si="63">Q170+273.16</f>
        <v>273.16000000000003</v>
      </c>
      <c r="AJ170" s="8"/>
      <c r="AK170" s="21" t="e">
        <f t="shared" ref="AK170:AK200" si="64">P170^2*AF170*(1+Z170*(AJ170-293.15))+AA170*AB170*AG170</f>
        <v>#VALUE!</v>
      </c>
      <c r="AL170" s="20" t="e">
        <f t="shared" ref="AL170:AL200" si="65">8.55*(AJ170-AI170)*(AC170*AG170)^0.448+AD170*AE170*PI()*AG170*(AJ170^4-AI170^4)</f>
        <v>#N/A</v>
      </c>
      <c r="AM170" s="21" t="e">
        <f t="shared" ref="AM170:AM200" si="66">AK170-AL170</f>
        <v>#VALUE!</v>
      </c>
      <c r="AW170" s="41"/>
      <c r="AX170" s="157">
        <f>INDEX(Cables!A$3:U$91,MATCH('Element relatif aux mesures (I)'!E170,Cables!B$3:B$91,0),21)</f>
        <v>0</v>
      </c>
      <c r="AY170" s="158">
        <f t="shared" si="56"/>
        <v>0</v>
      </c>
      <c r="AZ170" s="158" t="str">
        <f t="shared" si="57"/>
        <v/>
      </c>
    </row>
    <row r="171" spans="1:52" x14ac:dyDescent="0.2">
      <c r="A171" s="34"/>
      <c r="B171" s="37"/>
      <c r="C171" s="33"/>
      <c r="D171" s="34"/>
      <c r="E171" s="45"/>
      <c r="F171" s="35"/>
      <c r="G171" s="44"/>
      <c r="H171" s="37"/>
      <c r="I171" s="46"/>
      <c r="J171" s="31"/>
      <c r="K171" s="31"/>
      <c r="L171" s="31"/>
      <c r="M171" s="38"/>
      <c r="N171" s="39" t="str">
        <f t="shared" si="58"/>
        <v/>
      </c>
      <c r="O171" s="40"/>
      <c r="P171" s="29" t="str">
        <f t="shared" si="54"/>
        <v/>
      </c>
      <c r="Q171" s="31"/>
      <c r="R171" s="38"/>
      <c r="S171" s="41"/>
      <c r="T171" s="38"/>
      <c r="U171" s="38"/>
      <c r="W171" s="7" t="str">
        <f t="shared" si="59"/>
        <v/>
      </c>
      <c r="X171" s="7" t="str">
        <f>IF(W171="","",(IF(INDEX(Cables!$A$1:$U$200,MATCH(UPPER(E171),Cables!$B$1:$B$200,0),21)="",W171-2,(IF(INDEX(Cables!$A$1:$U$200,MATCH(UPPER(E171),Cables!$B$1:$B$200,0),21)*0.5&lt;P171,"Transit trop important",IF(INDEX(Cables!$A$1:$U$200,MATCH(UPPER(E171),Cables!$B$1:$B$200,0),21)*0.25&gt;P171,W171-2,W171-4))))))</f>
        <v/>
      </c>
      <c r="Y171" s="7" t="str">
        <f>IF(W171="","",(IF(INDEX(Cables!$A$1:$U$200,MATCH(UPPER(E171),Cables!$B$1:$B$200,0),21)="",W171+2,(IF(INDEX(Cables!$A$1:$U$200,MATCH(UPPER(E171),Cables!$B$1:$B$200,0),21)*0.5&lt;P171,"Transit trop important",IF(INDEX(Cables!$A$1:$U$200,MATCH(UPPER(E171),Cables!$B$1:$B$200,0),21)*0.25&gt;P171,W171+2,W171+4))))))</f>
        <v/>
      </c>
      <c r="Z171" s="19" t="e">
        <f>INDEX(Cables!$A$1:$N$200,MATCH(UPPER(E171),Cables!$B$1:$B$200,0),14)</f>
        <v>#N/A</v>
      </c>
      <c r="AA171" s="8" t="e">
        <f t="shared" si="60"/>
        <v>#VALUE!</v>
      </c>
      <c r="AB171" s="8" t="str">
        <f t="shared" si="61"/>
        <v/>
      </c>
      <c r="AC171" s="154">
        <f t="shared" si="55"/>
        <v>2</v>
      </c>
      <c r="AD171" s="8" t="str">
        <f t="shared" si="62"/>
        <v/>
      </c>
      <c r="AE171" s="8">
        <v>5.6699999999999998E-8</v>
      </c>
      <c r="AF171" s="20" t="str">
        <f>IF(ISNUMBER(INDEX(Cables!$A$1:$N$200,MATCH(UPPER(E171),Cables!$B$1:$B$200,0),5)/1000)=FALSE,"",INDEX(Cables!$A$1:$N$200,MATCH(UPPER(E171),Cables!$B$1:$B$200,0),5)/1000)</f>
        <v/>
      </c>
      <c r="AG171" s="20" t="e">
        <f>INDEX(Cables!$A$1:$N$200,MATCH(UPPER(E171),Cables!$B$1:$B$200,0),7)/1000</f>
        <v>#N/A</v>
      </c>
      <c r="AI171" s="8">
        <f t="shared" si="63"/>
        <v>273.16000000000003</v>
      </c>
      <c r="AJ171" s="8"/>
      <c r="AK171" s="21" t="e">
        <f t="shared" si="64"/>
        <v>#VALUE!</v>
      </c>
      <c r="AL171" s="20" t="e">
        <f t="shared" si="65"/>
        <v>#N/A</v>
      </c>
      <c r="AM171" s="21" t="e">
        <f t="shared" si="66"/>
        <v>#VALUE!</v>
      </c>
      <c r="AW171" s="41"/>
      <c r="AX171" s="157">
        <f>INDEX(Cables!A$3:U$91,MATCH('Element relatif aux mesures (I)'!E171,Cables!B$3:B$91,0),21)</f>
        <v>0</v>
      </c>
      <c r="AY171" s="158">
        <f t="shared" si="56"/>
        <v>0</v>
      </c>
      <c r="AZ171" s="158" t="str">
        <f t="shared" si="57"/>
        <v/>
      </c>
    </row>
    <row r="172" spans="1:52" x14ac:dyDescent="0.2">
      <c r="A172" s="34"/>
      <c r="B172" s="37"/>
      <c r="C172" s="33"/>
      <c r="D172" s="34"/>
      <c r="E172" s="45"/>
      <c r="F172" s="35"/>
      <c r="G172" s="44"/>
      <c r="H172" s="37"/>
      <c r="I172" s="46"/>
      <c r="J172" s="31"/>
      <c r="K172" s="31"/>
      <c r="L172" s="31"/>
      <c r="M172" s="38"/>
      <c r="N172" s="39" t="str">
        <f t="shared" si="58"/>
        <v/>
      </c>
      <c r="O172" s="40"/>
      <c r="P172" s="29" t="str">
        <f t="shared" si="54"/>
        <v/>
      </c>
      <c r="Q172" s="31"/>
      <c r="R172" s="38"/>
      <c r="S172" s="41"/>
      <c r="T172" s="38"/>
      <c r="U172" s="38"/>
      <c r="W172" s="7" t="str">
        <f t="shared" si="59"/>
        <v/>
      </c>
      <c r="X172" s="7" t="str">
        <f>IF(W172="","",(IF(INDEX(Cables!$A$1:$U$200,MATCH(UPPER(E172),Cables!$B$1:$B$200,0),21)="",W172-2,(IF(INDEX(Cables!$A$1:$U$200,MATCH(UPPER(E172),Cables!$B$1:$B$200,0),21)*0.5&lt;P172,"Transit trop important",IF(INDEX(Cables!$A$1:$U$200,MATCH(UPPER(E172),Cables!$B$1:$B$200,0),21)*0.25&gt;P172,W172-2,W172-4))))))</f>
        <v/>
      </c>
      <c r="Y172" s="7" t="str">
        <f>IF(W172="","",(IF(INDEX(Cables!$A$1:$U$200,MATCH(UPPER(E172),Cables!$B$1:$B$200,0),21)="",W172+2,(IF(INDEX(Cables!$A$1:$U$200,MATCH(UPPER(E172),Cables!$B$1:$B$200,0),21)*0.5&lt;P172,"Transit trop important",IF(INDEX(Cables!$A$1:$U$200,MATCH(UPPER(E172),Cables!$B$1:$B$200,0),21)*0.25&gt;P172,W172+2,W172+4))))))</f>
        <v/>
      </c>
      <c r="Z172" s="19" t="e">
        <f>INDEX(Cables!$A$1:$N$200,MATCH(UPPER(E172),Cables!$B$1:$B$200,0),14)</f>
        <v>#N/A</v>
      </c>
      <c r="AA172" s="8" t="e">
        <f t="shared" si="60"/>
        <v>#VALUE!</v>
      </c>
      <c r="AB172" s="8" t="str">
        <f t="shared" si="61"/>
        <v/>
      </c>
      <c r="AC172" s="154">
        <f t="shared" si="55"/>
        <v>2</v>
      </c>
      <c r="AD172" s="8" t="str">
        <f t="shared" si="62"/>
        <v/>
      </c>
      <c r="AE172" s="8">
        <v>5.6699999999999998E-8</v>
      </c>
      <c r="AF172" s="20" t="str">
        <f>IF(ISNUMBER(INDEX(Cables!$A$1:$N$200,MATCH(UPPER(E172),Cables!$B$1:$B$200,0),5)/1000)=FALSE,"",INDEX(Cables!$A$1:$N$200,MATCH(UPPER(E172),Cables!$B$1:$B$200,0),5)/1000)</f>
        <v/>
      </c>
      <c r="AG172" s="20" t="e">
        <f>INDEX(Cables!$A$1:$N$200,MATCH(UPPER(E172),Cables!$B$1:$B$200,0),7)/1000</f>
        <v>#N/A</v>
      </c>
      <c r="AI172" s="8">
        <f t="shared" si="63"/>
        <v>273.16000000000003</v>
      </c>
      <c r="AJ172" s="8"/>
      <c r="AK172" s="21" t="e">
        <f t="shared" si="64"/>
        <v>#VALUE!</v>
      </c>
      <c r="AL172" s="20" t="e">
        <f t="shared" si="65"/>
        <v>#N/A</v>
      </c>
      <c r="AM172" s="21" t="e">
        <f t="shared" si="66"/>
        <v>#VALUE!</v>
      </c>
      <c r="AW172" s="41"/>
      <c r="AX172" s="157">
        <f>INDEX(Cables!A$3:U$91,MATCH('Element relatif aux mesures (I)'!E172,Cables!B$3:B$91,0),21)</f>
        <v>0</v>
      </c>
      <c r="AY172" s="158">
        <f t="shared" si="56"/>
        <v>0</v>
      </c>
      <c r="AZ172" s="158" t="str">
        <f t="shared" si="57"/>
        <v/>
      </c>
    </row>
    <row r="173" spans="1:52" x14ac:dyDescent="0.2">
      <c r="A173" s="34"/>
      <c r="B173" s="37"/>
      <c r="C173" s="33"/>
      <c r="D173" s="34"/>
      <c r="E173" s="45"/>
      <c r="F173" s="35"/>
      <c r="G173" s="44"/>
      <c r="H173" s="37"/>
      <c r="I173" s="46"/>
      <c r="J173" s="31"/>
      <c r="K173" s="31"/>
      <c r="L173" s="31"/>
      <c r="M173" s="38"/>
      <c r="N173" s="39" t="str">
        <f t="shared" si="58"/>
        <v/>
      </c>
      <c r="O173" s="40"/>
      <c r="P173" s="29" t="str">
        <f t="shared" si="54"/>
        <v/>
      </c>
      <c r="Q173" s="31"/>
      <c r="R173" s="38"/>
      <c r="S173" s="41"/>
      <c r="T173" s="38"/>
      <c r="U173" s="38"/>
      <c r="W173" s="7" t="str">
        <f t="shared" si="59"/>
        <v/>
      </c>
      <c r="X173" s="7" t="str">
        <f>IF(W173="","",(IF(INDEX(Cables!$A$1:$U$200,MATCH(UPPER(E173),Cables!$B$1:$B$200,0),21)="",W173-2,(IF(INDEX(Cables!$A$1:$U$200,MATCH(UPPER(E173),Cables!$B$1:$B$200,0),21)*0.5&lt;P173,"Transit trop important",IF(INDEX(Cables!$A$1:$U$200,MATCH(UPPER(E173),Cables!$B$1:$B$200,0),21)*0.25&gt;P173,W173-2,W173-4))))))</f>
        <v/>
      </c>
      <c r="Y173" s="7" t="str">
        <f>IF(W173="","",(IF(INDEX(Cables!$A$1:$U$200,MATCH(UPPER(E173),Cables!$B$1:$B$200,0),21)="",W173+2,(IF(INDEX(Cables!$A$1:$U$200,MATCH(UPPER(E173),Cables!$B$1:$B$200,0),21)*0.5&lt;P173,"Transit trop important",IF(INDEX(Cables!$A$1:$U$200,MATCH(UPPER(E173),Cables!$B$1:$B$200,0),21)*0.25&gt;P173,W173+2,W173+4))))))</f>
        <v/>
      </c>
      <c r="Z173" s="19" t="e">
        <f>INDEX(Cables!$A$1:$N$200,MATCH(UPPER(E173),Cables!$B$1:$B$200,0),14)</f>
        <v>#N/A</v>
      </c>
      <c r="AA173" s="8" t="e">
        <f t="shared" si="60"/>
        <v>#VALUE!</v>
      </c>
      <c r="AB173" s="8" t="str">
        <f t="shared" si="61"/>
        <v/>
      </c>
      <c r="AC173" s="154">
        <f t="shared" si="55"/>
        <v>2</v>
      </c>
      <c r="AD173" s="8" t="str">
        <f t="shared" si="62"/>
        <v/>
      </c>
      <c r="AE173" s="8">
        <v>5.6699999999999998E-8</v>
      </c>
      <c r="AF173" s="20" t="str">
        <f>IF(ISNUMBER(INDEX(Cables!$A$1:$N$200,MATCH(UPPER(E173),Cables!$B$1:$B$200,0),5)/1000)=FALSE,"",INDEX(Cables!$A$1:$N$200,MATCH(UPPER(E173),Cables!$B$1:$B$200,0),5)/1000)</f>
        <v/>
      </c>
      <c r="AG173" s="20" t="e">
        <f>INDEX(Cables!$A$1:$N$200,MATCH(UPPER(E173),Cables!$B$1:$B$200,0),7)/1000</f>
        <v>#N/A</v>
      </c>
      <c r="AI173" s="8">
        <f t="shared" si="63"/>
        <v>273.16000000000003</v>
      </c>
      <c r="AJ173" s="8"/>
      <c r="AK173" s="21" t="e">
        <f t="shared" si="64"/>
        <v>#VALUE!</v>
      </c>
      <c r="AL173" s="20" t="e">
        <f t="shared" si="65"/>
        <v>#N/A</v>
      </c>
      <c r="AM173" s="21" t="e">
        <f t="shared" si="66"/>
        <v>#VALUE!</v>
      </c>
      <c r="AW173" s="41"/>
      <c r="AX173" s="157">
        <f>INDEX(Cables!A$3:U$91,MATCH('Element relatif aux mesures (I)'!E173,Cables!B$3:B$91,0),21)</f>
        <v>0</v>
      </c>
      <c r="AY173" s="158">
        <f t="shared" si="56"/>
        <v>0</v>
      </c>
      <c r="AZ173" s="158" t="str">
        <f t="shared" si="57"/>
        <v/>
      </c>
    </row>
    <row r="174" spans="1:52" x14ac:dyDescent="0.2">
      <c r="A174" s="34"/>
      <c r="B174" s="37"/>
      <c r="C174" s="33"/>
      <c r="D174" s="34"/>
      <c r="E174" s="45"/>
      <c r="F174" s="35"/>
      <c r="G174" s="44"/>
      <c r="H174" s="37"/>
      <c r="I174" s="46"/>
      <c r="J174" s="31"/>
      <c r="K174" s="31"/>
      <c r="L174" s="31"/>
      <c r="M174" s="38"/>
      <c r="N174" s="39" t="str">
        <f t="shared" si="58"/>
        <v/>
      </c>
      <c r="O174" s="40"/>
      <c r="P174" s="29" t="str">
        <f t="shared" si="54"/>
        <v/>
      </c>
      <c r="Q174" s="31"/>
      <c r="R174" s="38"/>
      <c r="S174" s="41"/>
      <c r="T174" s="38"/>
      <c r="U174" s="38"/>
      <c r="W174" s="7" t="str">
        <f t="shared" si="59"/>
        <v/>
      </c>
      <c r="X174" s="7" t="str">
        <f>IF(W174="","",(IF(INDEX(Cables!$A$1:$U$200,MATCH(UPPER(E174),Cables!$B$1:$B$200,0),21)="",W174-2,(IF(INDEX(Cables!$A$1:$U$200,MATCH(UPPER(E174),Cables!$B$1:$B$200,0),21)*0.5&lt;P174,"Transit trop important",IF(INDEX(Cables!$A$1:$U$200,MATCH(UPPER(E174),Cables!$B$1:$B$200,0),21)*0.25&gt;P174,W174-2,W174-4))))))</f>
        <v/>
      </c>
      <c r="Y174" s="7" t="str">
        <f>IF(W174="","",(IF(INDEX(Cables!$A$1:$U$200,MATCH(UPPER(E174),Cables!$B$1:$B$200,0),21)="",W174+2,(IF(INDEX(Cables!$A$1:$U$200,MATCH(UPPER(E174),Cables!$B$1:$B$200,0),21)*0.5&lt;P174,"Transit trop important",IF(INDEX(Cables!$A$1:$U$200,MATCH(UPPER(E174),Cables!$B$1:$B$200,0),21)*0.25&gt;P174,W174+2,W174+4))))))</f>
        <v/>
      </c>
      <c r="Z174" s="19" t="e">
        <f>INDEX(Cables!$A$1:$N$200,MATCH(UPPER(E174),Cables!$B$1:$B$200,0),14)</f>
        <v>#N/A</v>
      </c>
      <c r="AA174" s="8" t="e">
        <f t="shared" si="60"/>
        <v>#VALUE!</v>
      </c>
      <c r="AB174" s="8" t="str">
        <f t="shared" si="61"/>
        <v/>
      </c>
      <c r="AC174" s="154">
        <f t="shared" si="55"/>
        <v>2</v>
      </c>
      <c r="AD174" s="8" t="str">
        <f t="shared" si="62"/>
        <v/>
      </c>
      <c r="AE174" s="8">
        <v>5.6699999999999998E-8</v>
      </c>
      <c r="AF174" s="20" t="str">
        <f>IF(ISNUMBER(INDEX(Cables!$A$1:$N$200,MATCH(UPPER(E174),Cables!$B$1:$B$200,0),5)/1000)=FALSE,"",INDEX(Cables!$A$1:$N$200,MATCH(UPPER(E174),Cables!$B$1:$B$200,0),5)/1000)</f>
        <v/>
      </c>
      <c r="AG174" s="20" t="e">
        <f>INDEX(Cables!$A$1:$N$200,MATCH(UPPER(E174),Cables!$B$1:$B$200,0),7)/1000</f>
        <v>#N/A</v>
      </c>
      <c r="AI174" s="8">
        <f t="shared" si="63"/>
        <v>273.16000000000003</v>
      </c>
      <c r="AJ174" s="8"/>
      <c r="AK174" s="21" t="e">
        <f t="shared" si="64"/>
        <v>#VALUE!</v>
      </c>
      <c r="AL174" s="20" t="e">
        <f t="shared" si="65"/>
        <v>#N/A</v>
      </c>
      <c r="AM174" s="21" t="e">
        <f t="shared" si="66"/>
        <v>#VALUE!</v>
      </c>
      <c r="AW174" s="41"/>
      <c r="AX174" s="157">
        <f>INDEX(Cables!A$3:U$91,MATCH('Element relatif aux mesures (I)'!E174,Cables!B$3:B$91,0),21)</f>
        <v>0</v>
      </c>
      <c r="AY174" s="158">
        <f t="shared" si="56"/>
        <v>0</v>
      </c>
      <c r="AZ174" s="158" t="str">
        <f t="shared" si="57"/>
        <v/>
      </c>
    </row>
    <row r="175" spans="1:52" x14ac:dyDescent="0.2">
      <c r="A175" s="34"/>
      <c r="B175" s="37"/>
      <c r="C175" s="33"/>
      <c r="D175" s="34"/>
      <c r="E175" s="45"/>
      <c r="F175" s="35"/>
      <c r="G175" s="44"/>
      <c r="H175" s="37"/>
      <c r="I175" s="46"/>
      <c r="J175" s="31"/>
      <c r="K175" s="31"/>
      <c r="L175" s="31"/>
      <c r="M175" s="38"/>
      <c r="N175" s="39" t="str">
        <f t="shared" si="58"/>
        <v/>
      </c>
      <c r="O175" s="40"/>
      <c r="P175" s="29" t="str">
        <f t="shared" si="54"/>
        <v/>
      </c>
      <c r="Q175" s="31"/>
      <c r="R175" s="38"/>
      <c r="S175" s="41"/>
      <c r="T175" s="38"/>
      <c r="U175" s="38"/>
      <c r="W175" s="7" t="str">
        <f t="shared" si="59"/>
        <v/>
      </c>
      <c r="X175" s="7" t="str">
        <f>IF(W175="","",(IF(INDEX(Cables!$A$1:$U$200,MATCH(UPPER(E175),Cables!$B$1:$B$200,0),21)="",W175-2,(IF(INDEX(Cables!$A$1:$U$200,MATCH(UPPER(E175),Cables!$B$1:$B$200,0),21)*0.5&lt;P175,"Transit trop important",IF(INDEX(Cables!$A$1:$U$200,MATCH(UPPER(E175),Cables!$B$1:$B$200,0),21)*0.25&gt;P175,W175-2,W175-4))))))</f>
        <v/>
      </c>
      <c r="Y175" s="7" t="str">
        <f>IF(W175="","",(IF(INDEX(Cables!$A$1:$U$200,MATCH(UPPER(E175),Cables!$B$1:$B$200,0),21)="",W175+2,(IF(INDEX(Cables!$A$1:$U$200,MATCH(UPPER(E175),Cables!$B$1:$B$200,0),21)*0.5&lt;P175,"Transit trop important",IF(INDEX(Cables!$A$1:$U$200,MATCH(UPPER(E175),Cables!$B$1:$B$200,0),21)*0.25&gt;P175,W175+2,W175+4))))))</f>
        <v/>
      </c>
      <c r="Z175" s="19" t="e">
        <f>INDEX(Cables!$A$1:$N$200,MATCH(UPPER(E175),Cables!$B$1:$B$200,0),14)</f>
        <v>#N/A</v>
      </c>
      <c r="AA175" s="8" t="e">
        <f t="shared" si="60"/>
        <v>#VALUE!</v>
      </c>
      <c r="AB175" s="8" t="str">
        <f t="shared" si="61"/>
        <v/>
      </c>
      <c r="AC175" s="154">
        <f t="shared" si="55"/>
        <v>2</v>
      </c>
      <c r="AD175" s="8" t="str">
        <f t="shared" si="62"/>
        <v/>
      </c>
      <c r="AE175" s="8">
        <v>5.6699999999999998E-8</v>
      </c>
      <c r="AF175" s="20" t="str">
        <f>IF(ISNUMBER(INDEX(Cables!$A$1:$N$200,MATCH(UPPER(E175),Cables!$B$1:$B$200,0),5)/1000)=FALSE,"",INDEX(Cables!$A$1:$N$200,MATCH(UPPER(E175),Cables!$B$1:$B$200,0),5)/1000)</f>
        <v/>
      </c>
      <c r="AG175" s="20" t="e">
        <f>INDEX(Cables!$A$1:$N$200,MATCH(UPPER(E175),Cables!$B$1:$B$200,0),7)/1000</f>
        <v>#N/A</v>
      </c>
      <c r="AI175" s="8">
        <f t="shared" si="63"/>
        <v>273.16000000000003</v>
      </c>
      <c r="AJ175" s="8"/>
      <c r="AK175" s="21" t="e">
        <f t="shared" si="64"/>
        <v>#VALUE!</v>
      </c>
      <c r="AL175" s="20" t="e">
        <f t="shared" si="65"/>
        <v>#N/A</v>
      </c>
      <c r="AM175" s="21" t="e">
        <f t="shared" si="66"/>
        <v>#VALUE!</v>
      </c>
      <c r="AW175" s="41"/>
      <c r="AX175" s="157">
        <f>INDEX(Cables!A$3:U$91,MATCH('Element relatif aux mesures (I)'!E175,Cables!B$3:B$91,0),21)</f>
        <v>0</v>
      </c>
      <c r="AY175" s="158">
        <f t="shared" si="56"/>
        <v>0</v>
      </c>
      <c r="AZ175" s="158" t="str">
        <f t="shared" si="57"/>
        <v/>
      </c>
    </row>
    <row r="176" spans="1:52" x14ac:dyDescent="0.2">
      <c r="A176" s="34"/>
      <c r="B176" s="37"/>
      <c r="C176" s="33"/>
      <c r="D176" s="34"/>
      <c r="E176" s="45"/>
      <c r="F176" s="35"/>
      <c r="G176" s="44"/>
      <c r="H176" s="37"/>
      <c r="I176" s="46"/>
      <c r="J176" s="31"/>
      <c r="K176" s="31"/>
      <c r="L176" s="31"/>
      <c r="M176" s="38"/>
      <c r="N176" s="39" t="str">
        <f t="shared" si="58"/>
        <v/>
      </c>
      <c r="O176" s="40"/>
      <c r="P176" s="29" t="str">
        <f t="shared" si="54"/>
        <v/>
      </c>
      <c r="Q176" s="31"/>
      <c r="R176" s="38"/>
      <c r="S176" s="41"/>
      <c r="T176" s="38"/>
      <c r="U176" s="38"/>
      <c r="W176" s="7" t="str">
        <f t="shared" si="59"/>
        <v/>
      </c>
      <c r="X176" s="7" t="str">
        <f>IF(W176="","",(IF(INDEX(Cables!$A$1:$U$200,MATCH(UPPER(E176),Cables!$B$1:$B$200,0),21)="",W176-2,(IF(INDEX(Cables!$A$1:$U$200,MATCH(UPPER(E176),Cables!$B$1:$B$200,0),21)*0.5&lt;P176,"Transit trop important",IF(INDEX(Cables!$A$1:$U$200,MATCH(UPPER(E176),Cables!$B$1:$B$200,0),21)*0.25&gt;P176,W176-2,W176-4))))))</f>
        <v/>
      </c>
      <c r="Y176" s="7" t="str">
        <f>IF(W176="","",(IF(INDEX(Cables!$A$1:$U$200,MATCH(UPPER(E176),Cables!$B$1:$B$200,0),21)="",W176+2,(IF(INDEX(Cables!$A$1:$U$200,MATCH(UPPER(E176),Cables!$B$1:$B$200,0),21)*0.5&lt;P176,"Transit trop important",IF(INDEX(Cables!$A$1:$U$200,MATCH(UPPER(E176),Cables!$B$1:$B$200,0),21)*0.25&gt;P176,W176+2,W176+4))))))</f>
        <v/>
      </c>
      <c r="Z176" s="19" t="e">
        <f>INDEX(Cables!$A$1:$N$200,MATCH(UPPER(E176),Cables!$B$1:$B$200,0),14)</f>
        <v>#N/A</v>
      </c>
      <c r="AA176" s="8" t="e">
        <f t="shared" si="60"/>
        <v>#VALUE!</v>
      </c>
      <c r="AB176" s="8" t="str">
        <f t="shared" si="61"/>
        <v/>
      </c>
      <c r="AC176" s="154">
        <f t="shared" si="55"/>
        <v>2</v>
      </c>
      <c r="AD176" s="8" t="str">
        <f t="shared" si="62"/>
        <v/>
      </c>
      <c r="AE176" s="8">
        <v>5.6699999999999998E-8</v>
      </c>
      <c r="AF176" s="20" t="str">
        <f>IF(ISNUMBER(INDEX(Cables!$A$1:$N$200,MATCH(UPPER(E176),Cables!$B$1:$B$200,0),5)/1000)=FALSE,"",INDEX(Cables!$A$1:$N$200,MATCH(UPPER(E176),Cables!$B$1:$B$200,0),5)/1000)</f>
        <v/>
      </c>
      <c r="AG176" s="20" t="e">
        <f>INDEX(Cables!$A$1:$N$200,MATCH(UPPER(E176),Cables!$B$1:$B$200,0),7)/1000</f>
        <v>#N/A</v>
      </c>
      <c r="AI176" s="8">
        <f t="shared" si="63"/>
        <v>273.16000000000003</v>
      </c>
      <c r="AJ176" s="8"/>
      <c r="AK176" s="21" t="e">
        <f t="shared" si="64"/>
        <v>#VALUE!</v>
      </c>
      <c r="AL176" s="20" t="e">
        <f t="shared" si="65"/>
        <v>#N/A</v>
      </c>
      <c r="AM176" s="21" t="e">
        <f t="shared" si="66"/>
        <v>#VALUE!</v>
      </c>
      <c r="AW176" s="41"/>
      <c r="AX176" s="157">
        <f>INDEX(Cables!A$3:U$91,MATCH('Element relatif aux mesures (I)'!E176,Cables!B$3:B$91,0),21)</f>
        <v>0</v>
      </c>
      <c r="AY176" s="158">
        <f t="shared" si="56"/>
        <v>0</v>
      </c>
      <c r="AZ176" s="158" t="str">
        <f t="shared" si="57"/>
        <v/>
      </c>
    </row>
    <row r="177" spans="1:52" x14ac:dyDescent="0.2">
      <c r="A177" s="34"/>
      <c r="B177" s="37"/>
      <c r="C177" s="33"/>
      <c r="D177" s="34"/>
      <c r="E177" s="45"/>
      <c r="F177" s="35"/>
      <c r="G177" s="44"/>
      <c r="H177" s="37"/>
      <c r="I177" s="46"/>
      <c r="J177" s="31"/>
      <c r="K177" s="31"/>
      <c r="L177" s="31"/>
      <c r="M177" s="38"/>
      <c r="N177" s="39" t="str">
        <f t="shared" si="58"/>
        <v/>
      </c>
      <c r="O177" s="40"/>
      <c r="P177" s="29" t="str">
        <f t="shared" si="54"/>
        <v/>
      </c>
      <c r="Q177" s="31"/>
      <c r="R177" s="38"/>
      <c r="S177" s="41"/>
      <c r="T177" s="38"/>
      <c r="U177" s="38"/>
      <c r="W177" s="7" t="str">
        <f t="shared" si="59"/>
        <v/>
      </c>
      <c r="X177" s="7" t="str">
        <f>IF(W177="","",(IF(INDEX(Cables!$A$1:$U$200,MATCH(UPPER(E177),Cables!$B$1:$B$200,0),21)="",W177-2,(IF(INDEX(Cables!$A$1:$U$200,MATCH(UPPER(E177),Cables!$B$1:$B$200,0),21)*0.5&lt;P177,"Transit trop important",IF(INDEX(Cables!$A$1:$U$200,MATCH(UPPER(E177),Cables!$B$1:$B$200,0),21)*0.25&gt;P177,W177-2,W177-4))))))</f>
        <v/>
      </c>
      <c r="Y177" s="7" t="str">
        <f>IF(W177="","",(IF(INDEX(Cables!$A$1:$U$200,MATCH(UPPER(E177),Cables!$B$1:$B$200,0),21)="",W177+2,(IF(INDEX(Cables!$A$1:$U$200,MATCH(UPPER(E177),Cables!$B$1:$B$200,0),21)*0.5&lt;P177,"Transit trop important",IF(INDEX(Cables!$A$1:$U$200,MATCH(UPPER(E177),Cables!$B$1:$B$200,0),21)*0.25&gt;P177,W177+2,W177+4))))))</f>
        <v/>
      </c>
      <c r="Z177" s="19" t="e">
        <f>INDEX(Cables!$A$1:$N$200,MATCH(UPPER(E177),Cables!$B$1:$B$200,0),14)</f>
        <v>#N/A</v>
      </c>
      <c r="AA177" s="8" t="e">
        <f t="shared" si="60"/>
        <v>#VALUE!</v>
      </c>
      <c r="AB177" s="8" t="str">
        <f t="shared" si="61"/>
        <v/>
      </c>
      <c r="AC177" s="154">
        <f t="shared" si="55"/>
        <v>2</v>
      </c>
      <c r="AD177" s="8" t="str">
        <f t="shared" si="62"/>
        <v/>
      </c>
      <c r="AE177" s="8">
        <v>5.6699999999999998E-8</v>
      </c>
      <c r="AF177" s="20" t="str">
        <f>IF(ISNUMBER(INDEX(Cables!$A$1:$N$200,MATCH(UPPER(E177),Cables!$B$1:$B$200,0),5)/1000)=FALSE,"",INDEX(Cables!$A$1:$N$200,MATCH(UPPER(E177),Cables!$B$1:$B$200,0),5)/1000)</f>
        <v/>
      </c>
      <c r="AG177" s="20" t="e">
        <f>INDEX(Cables!$A$1:$N$200,MATCH(UPPER(E177),Cables!$B$1:$B$200,0),7)/1000</f>
        <v>#N/A</v>
      </c>
      <c r="AI177" s="8">
        <f t="shared" si="63"/>
        <v>273.16000000000003</v>
      </c>
      <c r="AJ177" s="8"/>
      <c r="AK177" s="21" t="e">
        <f t="shared" si="64"/>
        <v>#VALUE!</v>
      </c>
      <c r="AL177" s="20" t="e">
        <f t="shared" si="65"/>
        <v>#N/A</v>
      </c>
      <c r="AM177" s="21" t="e">
        <f t="shared" si="66"/>
        <v>#VALUE!</v>
      </c>
      <c r="AW177" s="41"/>
      <c r="AX177" s="157">
        <f>INDEX(Cables!A$3:U$91,MATCH('Element relatif aux mesures (I)'!E177,Cables!B$3:B$91,0),21)</f>
        <v>0</v>
      </c>
      <c r="AY177" s="158">
        <f t="shared" si="56"/>
        <v>0</v>
      </c>
      <c r="AZ177" s="158" t="str">
        <f t="shared" si="57"/>
        <v/>
      </c>
    </row>
    <row r="178" spans="1:52" x14ac:dyDescent="0.2">
      <c r="A178" s="34"/>
      <c r="B178" s="37"/>
      <c r="C178" s="33"/>
      <c r="D178" s="34"/>
      <c r="E178" s="45"/>
      <c r="F178" s="35"/>
      <c r="G178" s="44"/>
      <c r="H178" s="37"/>
      <c r="I178" s="46"/>
      <c r="J178" s="31"/>
      <c r="K178" s="31"/>
      <c r="L178" s="31"/>
      <c r="M178" s="38"/>
      <c r="N178" s="39" t="str">
        <f t="shared" si="58"/>
        <v/>
      </c>
      <c r="O178" s="40"/>
      <c r="P178" s="29" t="str">
        <f t="shared" si="54"/>
        <v/>
      </c>
      <c r="Q178" s="31"/>
      <c r="R178" s="38"/>
      <c r="S178" s="41"/>
      <c r="T178" s="38"/>
      <c r="U178" s="38"/>
      <c r="W178" s="7" t="str">
        <f t="shared" si="59"/>
        <v/>
      </c>
      <c r="X178" s="7" t="str">
        <f>IF(W178="","",(IF(INDEX(Cables!$A$1:$U$200,MATCH(UPPER(E178),Cables!$B$1:$B$200,0),21)="",W178-2,(IF(INDEX(Cables!$A$1:$U$200,MATCH(UPPER(E178),Cables!$B$1:$B$200,0),21)*0.5&lt;P178,"Transit trop important",IF(INDEX(Cables!$A$1:$U$200,MATCH(UPPER(E178),Cables!$B$1:$B$200,0),21)*0.25&gt;P178,W178-2,W178-4))))))</f>
        <v/>
      </c>
      <c r="Y178" s="7" t="str">
        <f>IF(W178="","",(IF(INDEX(Cables!$A$1:$U$200,MATCH(UPPER(E178),Cables!$B$1:$B$200,0),21)="",W178+2,(IF(INDEX(Cables!$A$1:$U$200,MATCH(UPPER(E178),Cables!$B$1:$B$200,0),21)*0.5&lt;P178,"Transit trop important",IF(INDEX(Cables!$A$1:$U$200,MATCH(UPPER(E178),Cables!$B$1:$B$200,0),21)*0.25&gt;P178,W178+2,W178+4))))))</f>
        <v/>
      </c>
      <c r="Z178" s="19" t="e">
        <f>INDEX(Cables!$A$1:$N$200,MATCH(UPPER(E178),Cables!$B$1:$B$200,0),14)</f>
        <v>#N/A</v>
      </c>
      <c r="AA178" s="8" t="e">
        <f t="shared" si="60"/>
        <v>#VALUE!</v>
      </c>
      <c r="AB178" s="8" t="str">
        <f t="shared" si="61"/>
        <v/>
      </c>
      <c r="AC178" s="154">
        <f t="shared" si="55"/>
        <v>2</v>
      </c>
      <c r="AD178" s="8" t="str">
        <f t="shared" si="62"/>
        <v/>
      </c>
      <c r="AE178" s="8">
        <v>5.6699999999999998E-8</v>
      </c>
      <c r="AF178" s="20" t="str">
        <f>IF(ISNUMBER(INDEX(Cables!$A$1:$N$200,MATCH(UPPER(E178),Cables!$B$1:$B$200,0),5)/1000)=FALSE,"",INDEX(Cables!$A$1:$N$200,MATCH(UPPER(E178),Cables!$B$1:$B$200,0),5)/1000)</f>
        <v/>
      </c>
      <c r="AG178" s="20" t="e">
        <f>INDEX(Cables!$A$1:$N$200,MATCH(UPPER(E178),Cables!$B$1:$B$200,0),7)/1000</f>
        <v>#N/A</v>
      </c>
      <c r="AI178" s="8">
        <f t="shared" si="63"/>
        <v>273.16000000000003</v>
      </c>
      <c r="AJ178" s="8"/>
      <c r="AK178" s="21" t="e">
        <f t="shared" si="64"/>
        <v>#VALUE!</v>
      </c>
      <c r="AL178" s="20" t="e">
        <f t="shared" si="65"/>
        <v>#N/A</v>
      </c>
      <c r="AM178" s="21" t="e">
        <f t="shared" si="66"/>
        <v>#VALUE!</v>
      </c>
      <c r="AW178" s="41"/>
      <c r="AX178" s="157">
        <f>INDEX(Cables!A$3:U$91,MATCH('Element relatif aux mesures (I)'!E178,Cables!B$3:B$91,0),21)</f>
        <v>0</v>
      </c>
      <c r="AY178" s="158">
        <f t="shared" si="56"/>
        <v>0</v>
      </c>
      <c r="AZ178" s="158" t="str">
        <f t="shared" si="57"/>
        <v/>
      </c>
    </row>
    <row r="179" spans="1:52" x14ac:dyDescent="0.2">
      <c r="A179" s="34"/>
      <c r="B179" s="37"/>
      <c r="C179" s="33"/>
      <c r="D179" s="34"/>
      <c r="E179" s="45"/>
      <c r="F179" s="35"/>
      <c r="G179" s="44"/>
      <c r="H179" s="37"/>
      <c r="I179" s="46"/>
      <c r="J179" s="31"/>
      <c r="K179" s="31"/>
      <c r="L179" s="31"/>
      <c r="M179" s="38"/>
      <c r="N179" s="39" t="str">
        <f t="shared" si="58"/>
        <v/>
      </c>
      <c r="O179" s="40"/>
      <c r="P179" s="29" t="str">
        <f t="shared" si="54"/>
        <v/>
      </c>
      <c r="Q179" s="31"/>
      <c r="R179" s="38"/>
      <c r="S179" s="41"/>
      <c r="T179" s="38"/>
      <c r="U179" s="38"/>
      <c r="W179" s="7" t="str">
        <f t="shared" si="59"/>
        <v/>
      </c>
      <c r="X179" s="7" t="str">
        <f>IF(W179="","",(IF(INDEX(Cables!$A$1:$U$200,MATCH(UPPER(E179),Cables!$B$1:$B$200,0),21)="",W179-2,(IF(INDEX(Cables!$A$1:$U$200,MATCH(UPPER(E179),Cables!$B$1:$B$200,0),21)*0.5&lt;P179,"Transit trop important",IF(INDEX(Cables!$A$1:$U$200,MATCH(UPPER(E179),Cables!$B$1:$B$200,0),21)*0.25&gt;P179,W179-2,W179-4))))))</f>
        <v/>
      </c>
      <c r="Y179" s="7" t="str">
        <f>IF(W179="","",(IF(INDEX(Cables!$A$1:$U$200,MATCH(UPPER(E179),Cables!$B$1:$B$200,0),21)="",W179+2,(IF(INDEX(Cables!$A$1:$U$200,MATCH(UPPER(E179),Cables!$B$1:$B$200,0),21)*0.5&lt;P179,"Transit trop important",IF(INDEX(Cables!$A$1:$U$200,MATCH(UPPER(E179),Cables!$B$1:$B$200,0),21)*0.25&gt;P179,W179+2,W179+4))))))</f>
        <v/>
      </c>
      <c r="Z179" s="19" t="e">
        <f>INDEX(Cables!$A$1:$N$200,MATCH(UPPER(E179),Cables!$B$1:$B$200,0),14)</f>
        <v>#N/A</v>
      </c>
      <c r="AA179" s="8" t="e">
        <f t="shared" si="60"/>
        <v>#VALUE!</v>
      </c>
      <c r="AB179" s="8" t="str">
        <f t="shared" si="61"/>
        <v/>
      </c>
      <c r="AC179" s="154">
        <f t="shared" si="55"/>
        <v>2</v>
      </c>
      <c r="AD179" s="8" t="str">
        <f t="shared" si="62"/>
        <v/>
      </c>
      <c r="AE179" s="8">
        <v>5.6699999999999998E-8</v>
      </c>
      <c r="AF179" s="20" t="str">
        <f>IF(ISNUMBER(INDEX(Cables!$A$1:$N$200,MATCH(UPPER(E179),Cables!$B$1:$B$200,0),5)/1000)=FALSE,"",INDEX(Cables!$A$1:$N$200,MATCH(UPPER(E179),Cables!$B$1:$B$200,0),5)/1000)</f>
        <v/>
      </c>
      <c r="AG179" s="20" t="e">
        <f>INDEX(Cables!$A$1:$N$200,MATCH(UPPER(E179),Cables!$B$1:$B$200,0),7)/1000</f>
        <v>#N/A</v>
      </c>
      <c r="AI179" s="8">
        <f t="shared" si="63"/>
        <v>273.16000000000003</v>
      </c>
      <c r="AJ179" s="8"/>
      <c r="AK179" s="21" t="e">
        <f t="shared" si="64"/>
        <v>#VALUE!</v>
      </c>
      <c r="AL179" s="20" t="e">
        <f t="shared" si="65"/>
        <v>#N/A</v>
      </c>
      <c r="AM179" s="21" t="e">
        <f t="shared" si="66"/>
        <v>#VALUE!</v>
      </c>
      <c r="AW179" s="41"/>
      <c r="AX179" s="157">
        <f>INDEX(Cables!A$3:U$91,MATCH('Element relatif aux mesures (I)'!E179,Cables!B$3:B$91,0),21)</f>
        <v>0</v>
      </c>
      <c r="AY179" s="158">
        <f t="shared" si="56"/>
        <v>0</v>
      </c>
      <c r="AZ179" s="158" t="str">
        <f t="shared" si="57"/>
        <v/>
      </c>
    </row>
    <row r="180" spans="1:52" x14ac:dyDescent="0.2">
      <c r="A180" s="34"/>
      <c r="B180" s="37"/>
      <c r="C180" s="33"/>
      <c r="D180" s="34"/>
      <c r="E180" s="45"/>
      <c r="F180" s="35"/>
      <c r="G180" s="44"/>
      <c r="H180" s="37"/>
      <c r="I180" s="46"/>
      <c r="J180" s="31"/>
      <c r="K180" s="31"/>
      <c r="L180" s="31"/>
      <c r="M180" s="38"/>
      <c r="N180" s="39" t="str">
        <f t="shared" si="58"/>
        <v/>
      </c>
      <c r="O180" s="40"/>
      <c r="P180" s="29" t="str">
        <f t="shared" si="54"/>
        <v/>
      </c>
      <c r="Q180" s="31"/>
      <c r="R180" s="38"/>
      <c r="S180" s="41"/>
      <c r="T180" s="38"/>
      <c r="U180" s="38"/>
      <c r="W180" s="7" t="str">
        <f t="shared" si="59"/>
        <v/>
      </c>
      <c r="X180" s="7" t="str">
        <f>IF(W180="","",(IF(INDEX(Cables!$A$1:$U$200,MATCH(UPPER(E180),Cables!$B$1:$B$200,0),21)="",W180-2,(IF(INDEX(Cables!$A$1:$U$200,MATCH(UPPER(E180),Cables!$B$1:$B$200,0),21)*0.5&lt;P180,"Transit trop important",IF(INDEX(Cables!$A$1:$U$200,MATCH(UPPER(E180),Cables!$B$1:$B$200,0),21)*0.25&gt;P180,W180-2,W180-4))))))</f>
        <v/>
      </c>
      <c r="Y180" s="7" t="str">
        <f>IF(W180="","",(IF(INDEX(Cables!$A$1:$U$200,MATCH(UPPER(E180),Cables!$B$1:$B$200,0),21)="",W180+2,(IF(INDEX(Cables!$A$1:$U$200,MATCH(UPPER(E180),Cables!$B$1:$B$200,0),21)*0.5&lt;P180,"Transit trop important",IF(INDEX(Cables!$A$1:$U$200,MATCH(UPPER(E180),Cables!$B$1:$B$200,0),21)*0.25&gt;P180,W180+2,W180+4))))))</f>
        <v/>
      </c>
      <c r="Z180" s="19" t="e">
        <f>INDEX(Cables!$A$1:$N$200,MATCH(UPPER(E180),Cables!$B$1:$B$200,0),14)</f>
        <v>#N/A</v>
      </c>
      <c r="AA180" s="8" t="e">
        <f t="shared" si="60"/>
        <v>#VALUE!</v>
      </c>
      <c r="AB180" s="8" t="str">
        <f t="shared" si="61"/>
        <v/>
      </c>
      <c r="AC180" s="154">
        <f t="shared" si="55"/>
        <v>2</v>
      </c>
      <c r="AD180" s="8" t="str">
        <f t="shared" si="62"/>
        <v/>
      </c>
      <c r="AE180" s="8">
        <v>5.6699999999999998E-8</v>
      </c>
      <c r="AF180" s="20" t="str">
        <f>IF(ISNUMBER(INDEX(Cables!$A$1:$N$200,MATCH(UPPER(E180),Cables!$B$1:$B$200,0),5)/1000)=FALSE,"",INDEX(Cables!$A$1:$N$200,MATCH(UPPER(E180),Cables!$B$1:$B$200,0),5)/1000)</f>
        <v/>
      </c>
      <c r="AG180" s="20" t="e">
        <f>INDEX(Cables!$A$1:$N$200,MATCH(UPPER(E180),Cables!$B$1:$B$200,0),7)/1000</f>
        <v>#N/A</v>
      </c>
      <c r="AI180" s="8">
        <f t="shared" si="63"/>
        <v>273.16000000000003</v>
      </c>
      <c r="AJ180" s="8"/>
      <c r="AK180" s="21" t="e">
        <f t="shared" si="64"/>
        <v>#VALUE!</v>
      </c>
      <c r="AL180" s="20" t="e">
        <f t="shared" si="65"/>
        <v>#N/A</v>
      </c>
      <c r="AM180" s="21" t="e">
        <f t="shared" si="66"/>
        <v>#VALUE!</v>
      </c>
      <c r="AW180" s="41"/>
      <c r="AX180" s="157">
        <f>INDEX(Cables!A$3:U$91,MATCH('Element relatif aux mesures (I)'!E180,Cables!B$3:B$91,0),21)</f>
        <v>0</v>
      </c>
      <c r="AY180" s="158">
        <f t="shared" si="56"/>
        <v>0</v>
      </c>
      <c r="AZ180" s="158" t="str">
        <f t="shared" si="57"/>
        <v/>
      </c>
    </row>
    <row r="181" spans="1:52" x14ac:dyDescent="0.2">
      <c r="A181" s="34"/>
      <c r="B181" s="37"/>
      <c r="C181" s="33"/>
      <c r="D181" s="34"/>
      <c r="E181" s="45"/>
      <c r="F181" s="35"/>
      <c r="G181" s="44"/>
      <c r="H181" s="37"/>
      <c r="I181" s="46"/>
      <c r="J181" s="31"/>
      <c r="K181" s="31"/>
      <c r="L181" s="31"/>
      <c r="M181" s="38"/>
      <c r="N181" s="39" t="str">
        <f t="shared" si="58"/>
        <v/>
      </c>
      <c r="O181" s="40"/>
      <c r="P181" s="29" t="str">
        <f t="shared" si="54"/>
        <v/>
      </c>
      <c r="Q181" s="31"/>
      <c r="R181" s="38"/>
      <c r="S181" s="41"/>
      <c r="T181" s="38"/>
      <c r="U181" s="38"/>
      <c r="W181" s="7" t="str">
        <f t="shared" si="59"/>
        <v/>
      </c>
      <c r="X181" s="7" t="str">
        <f>IF(W181="","",(IF(INDEX(Cables!$A$1:$U$200,MATCH(UPPER(E181),Cables!$B$1:$B$200,0),21)="",W181-2,(IF(INDEX(Cables!$A$1:$U$200,MATCH(UPPER(E181),Cables!$B$1:$B$200,0),21)*0.5&lt;P181,"Transit trop important",IF(INDEX(Cables!$A$1:$U$200,MATCH(UPPER(E181),Cables!$B$1:$B$200,0),21)*0.25&gt;P181,W181-2,W181-4))))))</f>
        <v/>
      </c>
      <c r="Y181" s="7" t="str">
        <f>IF(W181="","",(IF(INDEX(Cables!$A$1:$U$200,MATCH(UPPER(E181),Cables!$B$1:$B$200,0),21)="",W181+2,(IF(INDEX(Cables!$A$1:$U$200,MATCH(UPPER(E181),Cables!$B$1:$B$200,0),21)*0.5&lt;P181,"Transit trop important",IF(INDEX(Cables!$A$1:$U$200,MATCH(UPPER(E181),Cables!$B$1:$B$200,0),21)*0.25&gt;P181,W181+2,W181+4))))))</f>
        <v/>
      </c>
      <c r="Z181" s="19" t="e">
        <f>INDEX(Cables!$A$1:$N$200,MATCH(UPPER(E181),Cables!$B$1:$B$200,0),14)</f>
        <v>#N/A</v>
      </c>
      <c r="AA181" s="8" t="e">
        <f t="shared" si="60"/>
        <v>#VALUE!</v>
      </c>
      <c r="AB181" s="8" t="str">
        <f t="shared" si="61"/>
        <v/>
      </c>
      <c r="AC181" s="154">
        <f t="shared" si="55"/>
        <v>2</v>
      </c>
      <c r="AD181" s="8" t="str">
        <f t="shared" si="62"/>
        <v/>
      </c>
      <c r="AE181" s="8">
        <v>5.6699999999999998E-8</v>
      </c>
      <c r="AF181" s="20" t="str">
        <f>IF(ISNUMBER(INDEX(Cables!$A$1:$N$200,MATCH(UPPER(E181),Cables!$B$1:$B$200,0),5)/1000)=FALSE,"",INDEX(Cables!$A$1:$N$200,MATCH(UPPER(E181),Cables!$B$1:$B$200,0),5)/1000)</f>
        <v/>
      </c>
      <c r="AG181" s="20" t="e">
        <f>INDEX(Cables!$A$1:$N$200,MATCH(UPPER(E181),Cables!$B$1:$B$200,0),7)/1000</f>
        <v>#N/A</v>
      </c>
      <c r="AI181" s="8">
        <f t="shared" si="63"/>
        <v>273.16000000000003</v>
      </c>
      <c r="AJ181" s="8"/>
      <c r="AK181" s="21" t="e">
        <f t="shared" si="64"/>
        <v>#VALUE!</v>
      </c>
      <c r="AL181" s="20" t="e">
        <f t="shared" si="65"/>
        <v>#N/A</v>
      </c>
      <c r="AM181" s="21" t="e">
        <f t="shared" si="66"/>
        <v>#VALUE!</v>
      </c>
      <c r="AW181" s="41"/>
      <c r="AX181" s="157">
        <f>INDEX(Cables!A$3:U$91,MATCH('Element relatif aux mesures (I)'!E181,Cables!B$3:B$91,0),21)</f>
        <v>0</v>
      </c>
      <c r="AY181" s="158">
        <f t="shared" si="56"/>
        <v>0</v>
      </c>
      <c r="AZ181" s="158" t="str">
        <f t="shared" si="57"/>
        <v/>
      </c>
    </row>
    <row r="182" spans="1:52" x14ac:dyDescent="0.2">
      <c r="A182" s="34"/>
      <c r="B182" s="37"/>
      <c r="C182" s="33"/>
      <c r="D182" s="34"/>
      <c r="E182" s="45"/>
      <c r="F182" s="35"/>
      <c r="G182" s="44"/>
      <c r="H182" s="37"/>
      <c r="I182" s="46"/>
      <c r="J182" s="31"/>
      <c r="K182" s="31"/>
      <c r="L182" s="31"/>
      <c r="M182" s="38"/>
      <c r="N182" s="39" t="str">
        <f t="shared" si="58"/>
        <v/>
      </c>
      <c r="O182" s="40"/>
      <c r="P182" s="29" t="str">
        <f t="shared" si="54"/>
        <v/>
      </c>
      <c r="Q182" s="31"/>
      <c r="R182" s="38"/>
      <c r="S182" s="41"/>
      <c r="T182" s="38"/>
      <c r="U182" s="38"/>
      <c r="W182" s="7" t="str">
        <f t="shared" si="59"/>
        <v/>
      </c>
      <c r="X182" s="7" t="str">
        <f>IF(W182="","",(IF(INDEX(Cables!$A$1:$U$200,MATCH(UPPER(E182),Cables!$B$1:$B$200,0),21)="",W182-2,(IF(INDEX(Cables!$A$1:$U$200,MATCH(UPPER(E182),Cables!$B$1:$B$200,0),21)*0.5&lt;P182,"Transit trop important",IF(INDEX(Cables!$A$1:$U$200,MATCH(UPPER(E182),Cables!$B$1:$B$200,0),21)*0.25&gt;P182,W182-2,W182-4))))))</f>
        <v/>
      </c>
      <c r="Y182" s="7" t="str">
        <f>IF(W182="","",(IF(INDEX(Cables!$A$1:$U$200,MATCH(UPPER(E182),Cables!$B$1:$B$200,0),21)="",W182+2,(IF(INDEX(Cables!$A$1:$U$200,MATCH(UPPER(E182),Cables!$B$1:$B$200,0),21)*0.5&lt;P182,"Transit trop important",IF(INDEX(Cables!$A$1:$U$200,MATCH(UPPER(E182),Cables!$B$1:$B$200,0),21)*0.25&gt;P182,W182+2,W182+4))))))</f>
        <v/>
      </c>
      <c r="Z182" s="19" t="e">
        <f>INDEX(Cables!$A$1:$N$200,MATCH(UPPER(E182),Cables!$B$1:$B$200,0),14)</f>
        <v>#N/A</v>
      </c>
      <c r="AA182" s="8" t="e">
        <f t="shared" si="60"/>
        <v>#VALUE!</v>
      </c>
      <c r="AB182" s="8" t="str">
        <f t="shared" si="61"/>
        <v/>
      </c>
      <c r="AC182" s="154">
        <f t="shared" si="55"/>
        <v>2</v>
      </c>
      <c r="AD182" s="8" t="str">
        <f t="shared" si="62"/>
        <v/>
      </c>
      <c r="AE182" s="8">
        <v>5.6699999999999998E-8</v>
      </c>
      <c r="AF182" s="20" t="str">
        <f>IF(ISNUMBER(INDEX(Cables!$A$1:$N$200,MATCH(UPPER(E182),Cables!$B$1:$B$200,0),5)/1000)=FALSE,"",INDEX(Cables!$A$1:$N$200,MATCH(UPPER(E182),Cables!$B$1:$B$200,0),5)/1000)</f>
        <v/>
      </c>
      <c r="AG182" s="20" t="e">
        <f>INDEX(Cables!$A$1:$N$200,MATCH(UPPER(E182),Cables!$B$1:$B$200,0),7)/1000</f>
        <v>#N/A</v>
      </c>
      <c r="AI182" s="8">
        <f t="shared" si="63"/>
        <v>273.16000000000003</v>
      </c>
      <c r="AJ182" s="8"/>
      <c r="AK182" s="21" t="e">
        <f t="shared" si="64"/>
        <v>#VALUE!</v>
      </c>
      <c r="AL182" s="20" t="e">
        <f t="shared" si="65"/>
        <v>#N/A</v>
      </c>
      <c r="AM182" s="21" t="e">
        <f t="shared" si="66"/>
        <v>#VALUE!</v>
      </c>
      <c r="AW182" s="41"/>
      <c r="AX182" s="157">
        <f>INDEX(Cables!A$3:U$91,MATCH('Element relatif aux mesures (I)'!E182,Cables!B$3:B$91,0),21)</f>
        <v>0</v>
      </c>
      <c r="AY182" s="158">
        <f t="shared" si="56"/>
        <v>0</v>
      </c>
      <c r="AZ182" s="158" t="str">
        <f t="shared" si="57"/>
        <v/>
      </c>
    </row>
    <row r="183" spans="1:52" x14ac:dyDescent="0.2">
      <c r="A183" s="34"/>
      <c r="B183" s="37"/>
      <c r="C183" s="33"/>
      <c r="D183" s="34"/>
      <c r="E183" s="45"/>
      <c r="F183" s="35"/>
      <c r="G183" s="44"/>
      <c r="H183" s="37"/>
      <c r="I183" s="46"/>
      <c r="J183" s="31"/>
      <c r="K183" s="31"/>
      <c r="L183" s="31"/>
      <c r="M183" s="38"/>
      <c r="N183" s="39" t="str">
        <f t="shared" si="58"/>
        <v/>
      </c>
      <c r="O183" s="40"/>
      <c r="P183" s="29" t="str">
        <f t="shared" si="54"/>
        <v/>
      </c>
      <c r="Q183" s="31"/>
      <c r="R183" s="38"/>
      <c r="S183" s="41"/>
      <c r="T183" s="38"/>
      <c r="U183" s="38"/>
      <c r="W183" s="7" t="str">
        <f t="shared" si="59"/>
        <v/>
      </c>
      <c r="X183" s="7" t="str">
        <f>IF(W183="","",(IF(INDEX(Cables!$A$1:$U$200,MATCH(UPPER(E183),Cables!$B$1:$B$200,0),21)="",W183-2,(IF(INDEX(Cables!$A$1:$U$200,MATCH(UPPER(E183),Cables!$B$1:$B$200,0),21)*0.5&lt;P183,"Transit trop important",IF(INDEX(Cables!$A$1:$U$200,MATCH(UPPER(E183),Cables!$B$1:$B$200,0),21)*0.25&gt;P183,W183-2,W183-4))))))</f>
        <v/>
      </c>
      <c r="Y183" s="7" t="str">
        <f>IF(W183="","",(IF(INDEX(Cables!$A$1:$U$200,MATCH(UPPER(E183),Cables!$B$1:$B$200,0),21)="",W183+2,(IF(INDEX(Cables!$A$1:$U$200,MATCH(UPPER(E183),Cables!$B$1:$B$200,0),21)*0.5&lt;P183,"Transit trop important",IF(INDEX(Cables!$A$1:$U$200,MATCH(UPPER(E183),Cables!$B$1:$B$200,0),21)*0.25&gt;P183,W183+2,W183+4))))))</f>
        <v/>
      </c>
      <c r="Z183" s="19" t="e">
        <f>INDEX(Cables!$A$1:$N$200,MATCH(UPPER(E183),Cables!$B$1:$B$200,0),14)</f>
        <v>#N/A</v>
      </c>
      <c r="AA183" s="8" t="e">
        <f t="shared" si="60"/>
        <v>#VALUE!</v>
      </c>
      <c r="AB183" s="8" t="str">
        <f t="shared" si="61"/>
        <v/>
      </c>
      <c r="AC183" s="154">
        <f t="shared" si="55"/>
        <v>2</v>
      </c>
      <c r="AD183" s="8" t="str">
        <f t="shared" si="62"/>
        <v/>
      </c>
      <c r="AE183" s="8">
        <v>5.6699999999999998E-8</v>
      </c>
      <c r="AF183" s="20" t="str">
        <f>IF(ISNUMBER(INDEX(Cables!$A$1:$N$200,MATCH(UPPER(E183),Cables!$B$1:$B$200,0),5)/1000)=FALSE,"",INDEX(Cables!$A$1:$N$200,MATCH(UPPER(E183),Cables!$B$1:$B$200,0),5)/1000)</f>
        <v/>
      </c>
      <c r="AG183" s="20" t="e">
        <f>INDEX(Cables!$A$1:$N$200,MATCH(UPPER(E183),Cables!$B$1:$B$200,0),7)/1000</f>
        <v>#N/A</v>
      </c>
      <c r="AI183" s="8">
        <f t="shared" si="63"/>
        <v>273.16000000000003</v>
      </c>
      <c r="AJ183" s="8"/>
      <c r="AK183" s="21" t="e">
        <f t="shared" si="64"/>
        <v>#VALUE!</v>
      </c>
      <c r="AL183" s="20" t="e">
        <f t="shared" si="65"/>
        <v>#N/A</v>
      </c>
      <c r="AM183" s="21" t="e">
        <f t="shared" si="66"/>
        <v>#VALUE!</v>
      </c>
      <c r="AW183" s="41"/>
      <c r="AX183" s="157">
        <f>INDEX(Cables!A$3:U$91,MATCH('Element relatif aux mesures (I)'!E183,Cables!B$3:B$91,0),21)</f>
        <v>0</v>
      </c>
      <c r="AY183" s="158">
        <f t="shared" si="56"/>
        <v>0</v>
      </c>
      <c r="AZ183" s="158" t="str">
        <f t="shared" si="57"/>
        <v/>
      </c>
    </row>
    <row r="184" spans="1:52" x14ac:dyDescent="0.2">
      <c r="A184" s="34"/>
      <c r="B184" s="37"/>
      <c r="C184" s="33"/>
      <c r="D184" s="34"/>
      <c r="E184" s="45"/>
      <c r="F184" s="35"/>
      <c r="G184" s="44"/>
      <c r="H184" s="37"/>
      <c r="I184" s="46"/>
      <c r="J184" s="31"/>
      <c r="K184" s="31"/>
      <c r="L184" s="31"/>
      <c r="M184" s="38"/>
      <c r="N184" s="39" t="str">
        <f t="shared" si="58"/>
        <v/>
      </c>
      <c r="O184" s="40"/>
      <c r="P184" s="29" t="str">
        <f t="shared" si="54"/>
        <v/>
      </c>
      <c r="Q184" s="31"/>
      <c r="R184" s="38"/>
      <c r="S184" s="41"/>
      <c r="T184" s="38"/>
      <c r="U184" s="38"/>
      <c r="W184" s="7" t="str">
        <f t="shared" si="59"/>
        <v/>
      </c>
      <c r="X184" s="7" t="str">
        <f>IF(W184="","",(IF(INDEX(Cables!$A$1:$U$200,MATCH(UPPER(E184),Cables!$B$1:$B$200,0),21)="",W184-2,(IF(INDEX(Cables!$A$1:$U$200,MATCH(UPPER(E184),Cables!$B$1:$B$200,0),21)*0.5&lt;P184,"Transit trop important",IF(INDEX(Cables!$A$1:$U$200,MATCH(UPPER(E184),Cables!$B$1:$B$200,0),21)*0.25&gt;P184,W184-2,W184-4))))))</f>
        <v/>
      </c>
      <c r="Y184" s="7" t="str">
        <f>IF(W184="","",(IF(INDEX(Cables!$A$1:$U$200,MATCH(UPPER(E184),Cables!$B$1:$B$200,0),21)="",W184+2,(IF(INDEX(Cables!$A$1:$U$200,MATCH(UPPER(E184),Cables!$B$1:$B$200,0),21)*0.5&lt;P184,"Transit trop important",IF(INDEX(Cables!$A$1:$U$200,MATCH(UPPER(E184),Cables!$B$1:$B$200,0),21)*0.25&gt;P184,W184+2,W184+4))))))</f>
        <v/>
      </c>
      <c r="Z184" s="19" t="e">
        <f>INDEX(Cables!$A$1:$N$200,MATCH(UPPER(E184),Cables!$B$1:$B$200,0),14)</f>
        <v>#N/A</v>
      </c>
      <c r="AA184" s="8" t="e">
        <f t="shared" si="60"/>
        <v>#VALUE!</v>
      </c>
      <c r="AB184" s="8" t="str">
        <f t="shared" si="61"/>
        <v/>
      </c>
      <c r="AC184" s="154">
        <f t="shared" si="55"/>
        <v>2</v>
      </c>
      <c r="AD184" s="8" t="str">
        <f t="shared" si="62"/>
        <v/>
      </c>
      <c r="AE184" s="8">
        <v>5.6699999999999998E-8</v>
      </c>
      <c r="AF184" s="20" t="str">
        <f>IF(ISNUMBER(INDEX(Cables!$A$1:$N$200,MATCH(UPPER(E184),Cables!$B$1:$B$200,0),5)/1000)=FALSE,"",INDEX(Cables!$A$1:$N$200,MATCH(UPPER(E184),Cables!$B$1:$B$200,0),5)/1000)</f>
        <v/>
      </c>
      <c r="AG184" s="20" t="e">
        <f>INDEX(Cables!$A$1:$N$200,MATCH(UPPER(E184),Cables!$B$1:$B$200,0),7)/1000</f>
        <v>#N/A</v>
      </c>
      <c r="AI184" s="8">
        <f t="shared" si="63"/>
        <v>273.16000000000003</v>
      </c>
      <c r="AJ184" s="8"/>
      <c r="AK184" s="21" t="e">
        <f t="shared" si="64"/>
        <v>#VALUE!</v>
      </c>
      <c r="AL184" s="20" t="e">
        <f t="shared" si="65"/>
        <v>#N/A</v>
      </c>
      <c r="AM184" s="21" t="e">
        <f t="shared" si="66"/>
        <v>#VALUE!</v>
      </c>
      <c r="AW184" s="41"/>
      <c r="AX184" s="157">
        <f>INDEX(Cables!A$3:U$91,MATCH('Element relatif aux mesures (I)'!E184,Cables!B$3:B$91,0),21)</f>
        <v>0</v>
      </c>
      <c r="AY184" s="158">
        <f t="shared" si="56"/>
        <v>0</v>
      </c>
      <c r="AZ184" s="158" t="str">
        <f t="shared" si="57"/>
        <v/>
      </c>
    </row>
    <row r="185" spans="1:52" x14ac:dyDescent="0.2">
      <c r="A185" s="34"/>
      <c r="B185" s="37"/>
      <c r="C185" s="33"/>
      <c r="D185" s="34"/>
      <c r="E185" s="45"/>
      <c r="F185" s="35"/>
      <c r="G185" s="44"/>
      <c r="H185" s="37"/>
      <c r="I185" s="46"/>
      <c r="J185" s="31"/>
      <c r="K185" s="31"/>
      <c r="L185" s="31"/>
      <c r="M185" s="38"/>
      <c r="N185" s="39" t="str">
        <f t="shared" si="58"/>
        <v/>
      </c>
      <c r="O185" s="40"/>
      <c r="P185" s="29" t="str">
        <f t="shared" si="54"/>
        <v/>
      </c>
      <c r="Q185" s="31"/>
      <c r="R185" s="38"/>
      <c r="S185" s="41"/>
      <c r="T185" s="38"/>
      <c r="U185" s="38"/>
      <c r="W185" s="7" t="str">
        <f t="shared" si="59"/>
        <v/>
      </c>
      <c r="X185" s="7" t="str">
        <f>IF(W185="","",(IF(INDEX(Cables!$A$1:$U$200,MATCH(UPPER(E185),Cables!$B$1:$B$200,0),21)="",W185-2,(IF(INDEX(Cables!$A$1:$U$200,MATCH(UPPER(E185),Cables!$B$1:$B$200,0),21)*0.5&lt;P185,"Transit trop important",IF(INDEX(Cables!$A$1:$U$200,MATCH(UPPER(E185),Cables!$B$1:$B$200,0),21)*0.25&gt;P185,W185-2,W185-4))))))</f>
        <v/>
      </c>
      <c r="Y185" s="7" t="str">
        <f>IF(W185="","",(IF(INDEX(Cables!$A$1:$U$200,MATCH(UPPER(E185),Cables!$B$1:$B$200,0),21)="",W185+2,(IF(INDEX(Cables!$A$1:$U$200,MATCH(UPPER(E185),Cables!$B$1:$B$200,0),21)*0.5&lt;P185,"Transit trop important",IF(INDEX(Cables!$A$1:$U$200,MATCH(UPPER(E185),Cables!$B$1:$B$200,0),21)*0.25&gt;P185,W185+2,W185+4))))))</f>
        <v/>
      </c>
      <c r="Z185" s="19" t="e">
        <f>INDEX(Cables!$A$1:$N$200,MATCH(UPPER(E185),Cables!$B$1:$B$200,0),14)</f>
        <v>#N/A</v>
      </c>
      <c r="AA185" s="8" t="e">
        <f t="shared" si="60"/>
        <v>#VALUE!</v>
      </c>
      <c r="AB185" s="8" t="str">
        <f t="shared" si="61"/>
        <v/>
      </c>
      <c r="AC185" s="154">
        <f t="shared" si="55"/>
        <v>2</v>
      </c>
      <c r="AD185" s="8" t="str">
        <f t="shared" si="62"/>
        <v/>
      </c>
      <c r="AE185" s="8">
        <v>5.6699999999999998E-8</v>
      </c>
      <c r="AF185" s="20" t="str">
        <f>IF(ISNUMBER(INDEX(Cables!$A$1:$N$200,MATCH(UPPER(E185),Cables!$B$1:$B$200,0),5)/1000)=FALSE,"",INDEX(Cables!$A$1:$N$200,MATCH(UPPER(E185),Cables!$B$1:$B$200,0),5)/1000)</f>
        <v/>
      </c>
      <c r="AG185" s="20" t="e">
        <f>INDEX(Cables!$A$1:$N$200,MATCH(UPPER(E185),Cables!$B$1:$B$200,0),7)/1000</f>
        <v>#N/A</v>
      </c>
      <c r="AI185" s="8">
        <f t="shared" si="63"/>
        <v>273.16000000000003</v>
      </c>
      <c r="AJ185" s="8"/>
      <c r="AK185" s="21" t="e">
        <f t="shared" si="64"/>
        <v>#VALUE!</v>
      </c>
      <c r="AL185" s="20" t="e">
        <f t="shared" si="65"/>
        <v>#N/A</v>
      </c>
      <c r="AM185" s="21" t="e">
        <f t="shared" si="66"/>
        <v>#VALUE!</v>
      </c>
      <c r="AW185" s="41"/>
      <c r="AX185" s="157">
        <f>INDEX(Cables!A$3:U$91,MATCH('Element relatif aux mesures (I)'!E185,Cables!B$3:B$91,0),21)</f>
        <v>0</v>
      </c>
      <c r="AY185" s="158">
        <f t="shared" si="56"/>
        <v>0</v>
      </c>
      <c r="AZ185" s="158" t="str">
        <f t="shared" si="57"/>
        <v/>
      </c>
    </row>
    <row r="186" spans="1:52" x14ac:dyDescent="0.2">
      <c r="A186" s="34"/>
      <c r="B186" s="37"/>
      <c r="C186" s="33"/>
      <c r="D186" s="34"/>
      <c r="E186" s="45"/>
      <c r="F186" s="35"/>
      <c r="G186" s="44"/>
      <c r="H186" s="37"/>
      <c r="I186" s="46"/>
      <c r="J186" s="31"/>
      <c r="K186" s="31"/>
      <c r="L186" s="31"/>
      <c r="M186" s="38"/>
      <c r="N186" s="39" t="str">
        <f t="shared" si="58"/>
        <v/>
      </c>
      <c r="O186" s="40"/>
      <c r="P186" s="29" t="str">
        <f t="shared" si="54"/>
        <v/>
      </c>
      <c r="Q186" s="31"/>
      <c r="R186" s="38"/>
      <c r="S186" s="41"/>
      <c r="T186" s="38"/>
      <c r="U186" s="38"/>
      <c r="W186" s="7" t="str">
        <f t="shared" si="59"/>
        <v/>
      </c>
      <c r="X186" s="7" t="str">
        <f>IF(W186="","",(IF(INDEX(Cables!$A$1:$U$200,MATCH(UPPER(E186),Cables!$B$1:$B$200,0),21)="",W186-2,(IF(INDEX(Cables!$A$1:$U$200,MATCH(UPPER(E186),Cables!$B$1:$B$200,0),21)*0.5&lt;P186,"Transit trop important",IF(INDEX(Cables!$A$1:$U$200,MATCH(UPPER(E186),Cables!$B$1:$B$200,0),21)*0.25&gt;P186,W186-2,W186-4))))))</f>
        <v/>
      </c>
      <c r="Y186" s="7" t="str">
        <f>IF(W186="","",(IF(INDEX(Cables!$A$1:$U$200,MATCH(UPPER(E186),Cables!$B$1:$B$200,0),21)="",W186+2,(IF(INDEX(Cables!$A$1:$U$200,MATCH(UPPER(E186),Cables!$B$1:$B$200,0),21)*0.5&lt;P186,"Transit trop important",IF(INDEX(Cables!$A$1:$U$200,MATCH(UPPER(E186),Cables!$B$1:$B$200,0),21)*0.25&gt;P186,W186+2,W186+4))))))</f>
        <v/>
      </c>
      <c r="Z186" s="19" t="e">
        <f>INDEX(Cables!$A$1:$N$200,MATCH(UPPER(E186),Cables!$B$1:$B$200,0),14)</f>
        <v>#N/A</v>
      </c>
      <c r="AA186" s="8" t="e">
        <f t="shared" si="60"/>
        <v>#VALUE!</v>
      </c>
      <c r="AB186" s="8" t="str">
        <f t="shared" si="61"/>
        <v/>
      </c>
      <c r="AC186" s="154">
        <f t="shared" si="55"/>
        <v>2</v>
      </c>
      <c r="AD186" s="8" t="str">
        <f t="shared" si="62"/>
        <v/>
      </c>
      <c r="AE186" s="8">
        <v>5.6699999999999998E-8</v>
      </c>
      <c r="AF186" s="20" t="str">
        <f>IF(ISNUMBER(INDEX(Cables!$A$1:$N$200,MATCH(UPPER(E186),Cables!$B$1:$B$200,0),5)/1000)=FALSE,"",INDEX(Cables!$A$1:$N$200,MATCH(UPPER(E186),Cables!$B$1:$B$200,0),5)/1000)</f>
        <v/>
      </c>
      <c r="AG186" s="20" t="e">
        <f>INDEX(Cables!$A$1:$N$200,MATCH(UPPER(E186),Cables!$B$1:$B$200,0),7)/1000</f>
        <v>#N/A</v>
      </c>
      <c r="AI186" s="8">
        <f t="shared" si="63"/>
        <v>273.16000000000003</v>
      </c>
      <c r="AJ186" s="8"/>
      <c r="AK186" s="21" t="e">
        <f t="shared" si="64"/>
        <v>#VALUE!</v>
      </c>
      <c r="AL186" s="20" t="e">
        <f t="shared" si="65"/>
        <v>#N/A</v>
      </c>
      <c r="AM186" s="21" t="e">
        <f t="shared" si="66"/>
        <v>#VALUE!</v>
      </c>
      <c r="AW186" s="41"/>
      <c r="AX186" s="157">
        <f>INDEX(Cables!A$3:U$91,MATCH('Element relatif aux mesures (I)'!E186,Cables!B$3:B$91,0),21)</f>
        <v>0</v>
      </c>
      <c r="AY186" s="158">
        <f t="shared" si="56"/>
        <v>0</v>
      </c>
      <c r="AZ186" s="158" t="str">
        <f t="shared" si="57"/>
        <v/>
      </c>
    </row>
    <row r="187" spans="1:52" x14ac:dyDescent="0.2">
      <c r="A187" s="34"/>
      <c r="B187" s="37"/>
      <c r="C187" s="33"/>
      <c r="D187" s="34"/>
      <c r="E187" s="45"/>
      <c r="F187" s="35"/>
      <c r="G187" s="44"/>
      <c r="H187" s="37"/>
      <c r="I187" s="46"/>
      <c r="J187" s="31"/>
      <c r="K187" s="31"/>
      <c r="L187" s="31"/>
      <c r="M187" s="38"/>
      <c r="N187" s="39" t="str">
        <f t="shared" si="58"/>
        <v/>
      </c>
      <c r="O187" s="40"/>
      <c r="P187" s="29" t="str">
        <f t="shared" si="54"/>
        <v/>
      </c>
      <c r="Q187" s="31"/>
      <c r="R187" s="38"/>
      <c r="S187" s="41"/>
      <c r="T187" s="38"/>
      <c r="U187" s="38"/>
      <c r="W187" s="7" t="str">
        <f t="shared" si="59"/>
        <v/>
      </c>
      <c r="X187" s="7" t="str">
        <f>IF(W187="","",(IF(INDEX(Cables!$A$1:$U$200,MATCH(UPPER(E187),Cables!$B$1:$B$200,0),21)="",W187-2,(IF(INDEX(Cables!$A$1:$U$200,MATCH(UPPER(E187),Cables!$B$1:$B$200,0),21)*0.5&lt;P187,"Transit trop important",IF(INDEX(Cables!$A$1:$U$200,MATCH(UPPER(E187),Cables!$B$1:$B$200,0),21)*0.25&gt;P187,W187-2,W187-4))))))</f>
        <v/>
      </c>
      <c r="Y187" s="7" t="str">
        <f>IF(W187="","",(IF(INDEX(Cables!$A$1:$U$200,MATCH(UPPER(E187),Cables!$B$1:$B$200,0),21)="",W187+2,(IF(INDEX(Cables!$A$1:$U$200,MATCH(UPPER(E187),Cables!$B$1:$B$200,0),21)*0.5&lt;P187,"Transit trop important",IF(INDEX(Cables!$A$1:$U$200,MATCH(UPPER(E187),Cables!$B$1:$B$200,0),21)*0.25&gt;P187,W187+2,W187+4))))))</f>
        <v/>
      </c>
      <c r="Z187" s="19" t="e">
        <f>INDEX(Cables!$A$1:$N$200,MATCH(UPPER(E187),Cables!$B$1:$B$200,0),14)</f>
        <v>#N/A</v>
      </c>
      <c r="AA187" s="8" t="e">
        <f t="shared" si="60"/>
        <v>#VALUE!</v>
      </c>
      <c r="AB187" s="8" t="str">
        <f t="shared" si="61"/>
        <v/>
      </c>
      <c r="AC187" s="154">
        <f t="shared" si="55"/>
        <v>2</v>
      </c>
      <c r="AD187" s="8" t="str">
        <f t="shared" si="62"/>
        <v/>
      </c>
      <c r="AE187" s="8">
        <v>5.6699999999999998E-8</v>
      </c>
      <c r="AF187" s="20" t="str">
        <f>IF(ISNUMBER(INDEX(Cables!$A$1:$N$200,MATCH(UPPER(E187),Cables!$B$1:$B$200,0),5)/1000)=FALSE,"",INDEX(Cables!$A$1:$N$200,MATCH(UPPER(E187),Cables!$B$1:$B$200,0),5)/1000)</f>
        <v/>
      </c>
      <c r="AG187" s="20" t="e">
        <f>INDEX(Cables!$A$1:$N$200,MATCH(UPPER(E187),Cables!$B$1:$B$200,0),7)/1000</f>
        <v>#N/A</v>
      </c>
      <c r="AI187" s="8">
        <f t="shared" si="63"/>
        <v>273.16000000000003</v>
      </c>
      <c r="AJ187" s="8"/>
      <c r="AK187" s="21" t="e">
        <f t="shared" si="64"/>
        <v>#VALUE!</v>
      </c>
      <c r="AL187" s="20" t="e">
        <f t="shared" si="65"/>
        <v>#N/A</v>
      </c>
      <c r="AM187" s="21" t="e">
        <f t="shared" si="66"/>
        <v>#VALUE!</v>
      </c>
      <c r="AW187" s="41"/>
      <c r="AX187" s="157">
        <f>INDEX(Cables!A$3:U$91,MATCH('Element relatif aux mesures (I)'!E187,Cables!B$3:B$91,0),21)</f>
        <v>0</v>
      </c>
      <c r="AY187" s="158">
        <f t="shared" si="56"/>
        <v>0</v>
      </c>
      <c r="AZ187" s="158" t="str">
        <f t="shared" si="57"/>
        <v/>
      </c>
    </row>
    <row r="188" spans="1:52" x14ac:dyDescent="0.2">
      <c r="A188" s="34"/>
      <c r="B188" s="37"/>
      <c r="C188" s="33"/>
      <c r="D188" s="34"/>
      <c r="E188" s="45"/>
      <c r="F188" s="35"/>
      <c r="G188" s="44"/>
      <c r="H188" s="37"/>
      <c r="I188" s="46"/>
      <c r="J188" s="31"/>
      <c r="K188" s="31"/>
      <c r="L188" s="31"/>
      <c r="M188" s="38"/>
      <c r="N188" s="39" t="str">
        <f t="shared" si="58"/>
        <v/>
      </c>
      <c r="O188" s="40"/>
      <c r="P188" s="29" t="str">
        <f t="shared" si="54"/>
        <v/>
      </c>
      <c r="Q188" s="31"/>
      <c r="R188" s="38"/>
      <c r="S188" s="41"/>
      <c r="T188" s="38"/>
      <c r="U188" s="38"/>
      <c r="W188" s="7" t="str">
        <f t="shared" si="59"/>
        <v/>
      </c>
      <c r="X188" s="7" t="str">
        <f>IF(W188="","",(IF(INDEX(Cables!$A$1:$U$200,MATCH(UPPER(E188),Cables!$B$1:$B$200,0),21)="",W188-2,(IF(INDEX(Cables!$A$1:$U$200,MATCH(UPPER(E188),Cables!$B$1:$B$200,0),21)*0.5&lt;P188,"Transit trop important",IF(INDEX(Cables!$A$1:$U$200,MATCH(UPPER(E188),Cables!$B$1:$B$200,0),21)*0.25&gt;P188,W188-2,W188-4))))))</f>
        <v/>
      </c>
      <c r="Y188" s="7" t="str">
        <f>IF(W188="","",(IF(INDEX(Cables!$A$1:$U$200,MATCH(UPPER(E188),Cables!$B$1:$B$200,0),21)="",W188+2,(IF(INDEX(Cables!$A$1:$U$200,MATCH(UPPER(E188),Cables!$B$1:$B$200,0),21)*0.5&lt;P188,"Transit trop important",IF(INDEX(Cables!$A$1:$U$200,MATCH(UPPER(E188),Cables!$B$1:$B$200,0),21)*0.25&gt;P188,W188+2,W188+4))))))</f>
        <v/>
      </c>
      <c r="Z188" s="19" t="e">
        <f>INDEX(Cables!$A$1:$N$200,MATCH(UPPER(E188),Cables!$B$1:$B$200,0),14)</f>
        <v>#N/A</v>
      </c>
      <c r="AA188" s="8" t="e">
        <f t="shared" si="60"/>
        <v>#VALUE!</v>
      </c>
      <c r="AB188" s="8" t="str">
        <f t="shared" si="61"/>
        <v/>
      </c>
      <c r="AC188" s="154">
        <f t="shared" si="55"/>
        <v>2</v>
      </c>
      <c r="AD188" s="8" t="str">
        <f t="shared" si="62"/>
        <v/>
      </c>
      <c r="AE188" s="8">
        <v>5.6699999999999998E-8</v>
      </c>
      <c r="AF188" s="20" t="str">
        <f>IF(ISNUMBER(INDEX(Cables!$A$1:$N$200,MATCH(UPPER(E188),Cables!$B$1:$B$200,0),5)/1000)=FALSE,"",INDEX(Cables!$A$1:$N$200,MATCH(UPPER(E188),Cables!$B$1:$B$200,0),5)/1000)</f>
        <v/>
      </c>
      <c r="AG188" s="20" t="e">
        <f>INDEX(Cables!$A$1:$N$200,MATCH(UPPER(E188),Cables!$B$1:$B$200,0),7)/1000</f>
        <v>#N/A</v>
      </c>
      <c r="AI188" s="8">
        <f t="shared" si="63"/>
        <v>273.16000000000003</v>
      </c>
      <c r="AJ188" s="8"/>
      <c r="AK188" s="21" t="e">
        <f t="shared" si="64"/>
        <v>#VALUE!</v>
      </c>
      <c r="AL188" s="20" t="e">
        <f t="shared" si="65"/>
        <v>#N/A</v>
      </c>
      <c r="AM188" s="21" t="e">
        <f t="shared" si="66"/>
        <v>#VALUE!</v>
      </c>
      <c r="AW188" s="41"/>
      <c r="AX188" s="157">
        <f>INDEX(Cables!A$3:U$91,MATCH('Element relatif aux mesures (I)'!E188,Cables!B$3:B$91,0),21)</f>
        <v>0</v>
      </c>
      <c r="AY188" s="158">
        <f t="shared" si="56"/>
        <v>0</v>
      </c>
      <c r="AZ188" s="158" t="str">
        <f t="shared" si="57"/>
        <v/>
      </c>
    </row>
    <row r="189" spans="1:52" x14ac:dyDescent="0.2">
      <c r="A189" s="34"/>
      <c r="B189" s="37"/>
      <c r="C189" s="33"/>
      <c r="D189" s="34"/>
      <c r="E189" s="45"/>
      <c r="F189" s="35"/>
      <c r="G189" s="44"/>
      <c r="H189" s="37"/>
      <c r="I189" s="46"/>
      <c r="J189" s="31"/>
      <c r="K189" s="31"/>
      <c r="L189" s="31"/>
      <c r="M189" s="38"/>
      <c r="N189" s="39" t="str">
        <f t="shared" si="58"/>
        <v/>
      </c>
      <c r="O189" s="40"/>
      <c r="P189" s="29" t="str">
        <f t="shared" si="54"/>
        <v/>
      </c>
      <c r="Q189" s="31"/>
      <c r="R189" s="38"/>
      <c r="S189" s="41"/>
      <c r="T189" s="38"/>
      <c r="U189" s="38"/>
      <c r="W189" s="7" t="str">
        <f t="shared" si="59"/>
        <v/>
      </c>
      <c r="X189" s="7" t="str">
        <f>IF(W189="","",(IF(INDEX(Cables!$A$1:$U$200,MATCH(UPPER(E189),Cables!$B$1:$B$200,0),21)="",W189-2,(IF(INDEX(Cables!$A$1:$U$200,MATCH(UPPER(E189),Cables!$B$1:$B$200,0),21)*0.5&lt;P189,"Transit trop important",IF(INDEX(Cables!$A$1:$U$200,MATCH(UPPER(E189),Cables!$B$1:$B$200,0),21)*0.25&gt;P189,W189-2,W189-4))))))</f>
        <v/>
      </c>
      <c r="Y189" s="7" t="str">
        <f>IF(W189="","",(IF(INDEX(Cables!$A$1:$U$200,MATCH(UPPER(E189),Cables!$B$1:$B$200,0),21)="",W189+2,(IF(INDEX(Cables!$A$1:$U$200,MATCH(UPPER(E189),Cables!$B$1:$B$200,0),21)*0.5&lt;P189,"Transit trop important",IF(INDEX(Cables!$A$1:$U$200,MATCH(UPPER(E189),Cables!$B$1:$B$200,0),21)*0.25&gt;P189,W189+2,W189+4))))))</f>
        <v/>
      </c>
      <c r="Z189" s="19" t="e">
        <f>INDEX(Cables!$A$1:$N$200,MATCH(UPPER(E189),Cables!$B$1:$B$200,0),14)</f>
        <v>#N/A</v>
      </c>
      <c r="AA189" s="8" t="e">
        <f t="shared" si="60"/>
        <v>#VALUE!</v>
      </c>
      <c r="AB189" s="8" t="str">
        <f t="shared" si="61"/>
        <v/>
      </c>
      <c r="AC189" s="154">
        <f t="shared" si="55"/>
        <v>2</v>
      </c>
      <c r="AD189" s="8" t="str">
        <f t="shared" si="62"/>
        <v/>
      </c>
      <c r="AE189" s="8">
        <v>5.6699999999999998E-8</v>
      </c>
      <c r="AF189" s="20" t="str">
        <f>IF(ISNUMBER(INDEX(Cables!$A$1:$N$200,MATCH(UPPER(E189),Cables!$B$1:$B$200,0),5)/1000)=FALSE,"",INDEX(Cables!$A$1:$N$200,MATCH(UPPER(E189),Cables!$B$1:$B$200,0),5)/1000)</f>
        <v/>
      </c>
      <c r="AG189" s="20" t="e">
        <f>INDEX(Cables!$A$1:$N$200,MATCH(UPPER(E189),Cables!$B$1:$B$200,0),7)/1000</f>
        <v>#N/A</v>
      </c>
      <c r="AI189" s="8">
        <f t="shared" si="63"/>
        <v>273.16000000000003</v>
      </c>
      <c r="AJ189" s="8"/>
      <c r="AK189" s="21" t="e">
        <f t="shared" si="64"/>
        <v>#VALUE!</v>
      </c>
      <c r="AL189" s="20" t="e">
        <f t="shared" si="65"/>
        <v>#N/A</v>
      </c>
      <c r="AM189" s="21" t="e">
        <f t="shared" si="66"/>
        <v>#VALUE!</v>
      </c>
      <c r="AW189" s="41"/>
      <c r="AX189" s="157">
        <f>INDEX(Cables!A$3:U$91,MATCH('Element relatif aux mesures (I)'!E189,Cables!B$3:B$91,0),21)</f>
        <v>0</v>
      </c>
      <c r="AY189" s="158">
        <f t="shared" si="56"/>
        <v>0</v>
      </c>
      <c r="AZ189" s="158" t="str">
        <f t="shared" si="57"/>
        <v/>
      </c>
    </row>
    <row r="190" spans="1:52" x14ac:dyDescent="0.2">
      <c r="A190" s="34"/>
      <c r="B190" s="37"/>
      <c r="C190" s="33"/>
      <c r="D190" s="34"/>
      <c r="E190" s="45"/>
      <c r="F190" s="35"/>
      <c r="G190" s="44"/>
      <c r="H190" s="37"/>
      <c r="I190" s="46"/>
      <c r="J190" s="31"/>
      <c r="K190" s="31"/>
      <c r="L190" s="31"/>
      <c r="M190" s="38"/>
      <c r="N190" s="39" t="str">
        <f t="shared" si="58"/>
        <v/>
      </c>
      <c r="O190" s="40"/>
      <c r="P190" s="29" t="str">
        <f t="shared" si="54"/>
        <v/>
      </c>
      <c r="Q190" s="31"/>
      <c r="R190" s="38"/>
      <c r="S190" s="41"/>
      <c r="T190" s="38"/>
      <c r="U190" s="38"/>
      <c r="W190" s="7" t="str">
        <f t="shared" si="59"/>
        <v/>
      </c>
      <c r="X190" s="7" t="str">
        <f>IF(W190="","",(IF(INDEX(Cables!$A$1:$U$200,MATCH(UPPER(E190),Cables!$B$1:$B$200,0),21)="",W190-2,(IF(INDEX(Cables!$A$1:$U$200,MATCH(UPPER(E190),Cables!$B$1:$B$200,0),21)*0.5&lt;P190,"Transit trop important",IF(INDEX(Cables!$A$1:$U$200,MATCH(UPPER(E190),Cables!$B$1:$B$200,0),21)*0.25&gt;P190,W190-2,W190-4))))))</f>
        <v/>
      </c>
      <c r="Y190" s="7" t="str">
        <f>IF(W190="","",(IF(INDEX(Cables!$A$1:$U$200,MATCH(UPPER(E190),Cables!$B$1:$B$200,0),21)="",W190+2,(IF(INDEX(Cables!$A$1:$U$200,MATCH(UPPER(E190),Cables!$B$1:$B$200,0),21)*0.5&lt;P190,"Transit trop important",IF(INDEX(Cables!$A$1:$U$200,MATCH(UPPER(E190),Cables!$B$1:$B$200,0),21)*0.25&gt;P190,W190+2,W190+4))))))</f>
        <v/>
      </c>
      <c r="Z190" s="19" t="e">
        <f>INDEX(Cables!$A$1:$N$200,MATCH(UPPER(E190),Cables!$B$1:$B$200,0),14)</f>
        <v>#N/A</v>
      </c>
      <c r="AA190" s="8" t="e">
        <f t="shared" si="60"/>
        <v>#VALUE!</v>
      </c>
      <c r="AB190" s="8" t="str">
        <f t="shared" si="61"/>
        <v/>
      </c>
      <c r="AC190" s="154">
        <f t="shared" si="55"/>
        <v>2</v>
      </c>
      <c r="AD190" s="8" t="str">
        <f t="shared" si="62"/>
        <v/>
      </c>
      <c r="AE190" s="8">
        <v>5.6699999999999998E-8</v>
      </c>
      <c r="AF190" s="20" t="str">
        <f>IF(ISNUMBER(INDEX(Cables!$A$1:$N$200,MATCH(UPPER(E190),Cables!$B$1:$B$200,0),5)/1000)=FALSE,"",INDEX(Cables!$A$1:$N$200,MATCH(UPPER(E190),Cables!$B$1:$B$200,0),5)/1000)</f>
        <v/>
      </c>
      <c r="AG190" s="20" t="e">
        <f>INDEX(Cables!$A$1:$N$200,MATCH(UPPER(E190),Cables!$B$1:$B$200,0),7)/1000</f>
        <v>#N/A</v>
      </c>
      <c r="AI190" s="8">
        <f t="shared" si="63"/>
        <v>273.16000000000003</v>
      </c>
      <c r="AJ190" s="8"/>
      <c r="AK190" s="21" t="e">
        <f t="shared" si="64"/>
        <v>#VALUE!</v>
      </c>
      <c r="AL190" s="20" t="e">
        <f t="shared" si="65"/>
        <v>#N/A</v>
      </c>
      <c r="AM190" s="21" t="e">
        <f t="shared" si="66"/>
        <v>#VALUE!</v>
      </c>
      <c r="AW190" s="41"/>
      <c r="AX190" s="157">
        <f>INDEX(Cables!A$3:U$91,MATCH('Element relatif aux mesures (I)'!E190,Cables!B$3:B$91,0),21)</f>
        <v>0</v>
      </c>
      <c r="AY190" s="158">
        <f t="shared" si="56"/>
        <v>0</v>
      </c>
      <c r="AZ190" s="158" t="str">
        <f t="shared" si="57"/>
        <v/>
      </c>
    </row>
    <row r="191" spans="1:52" x14ac:dyDescent="0.2">
      <c r="A191" s="34"/>
      <c r="B191" s="37"/>
      <c r="C191" s="33"/>
      <c r="D191" s="34"/>
      <c r="E191" s="45"/>
      <c r="F191" s="35"/>
      <c r="G191" s="44"/>
      <c r="H191" s="37"/>
      <c r="I191" s="46"/>
      <c r="J191" s="31"/>
      <c r="K191" s="31"/>
      <c r="L191" s="31"/>
      <c r="M191" s="38"/>
      <c r="N191" s="39" t="str">
        <f t="shared" si="58"/>
        <v/>
      </c>
      <c r="O191" s="40"/>
      <c r="P191" s="29" t="str">
        <f t="shared" si="54"/>
        <v/>
      </c>
      <c r="Q191" s="31"/>
      <c r="R191" s="38"/>
      <c r="S191" s="41"/>
      <c r="T191" s="38"/>
      <c r="U191" s="38"/>
      <c r="W191" s="7" t="str">
        <f t="shared" si="59"/>
        <v/>
      </c>
      <c r="X191" s="7" t="str">
        <f>IF(W191="","",(IF(INDEX(Cables!$A$1:$U$200,MATCH(UPPER(E191),Cables!$B$1:$B$200,0),21)="",W191-2,(IF(INDEX(Cables!$A$1:$U$200,MATCH(UPPER(E191),Cables!$B$1:$B$200,0),21)*0.5&lt;P191,"Transit trop important",IF(INDEX(Cables!$A$1:$U$200,MATCH(UPPER(E191),Cables!$B$1:$B$200,0),21)*0.25&gt;P191,W191-2,W191-4))))))</f>
        <v/>
      </c>
      <c r="Y191" s="7" t="str">
        <f>IF(W191="","",(IF(INDEX(Cables!$A$1:$U$200,MATCH(UPPER(E191),Cables!$B$1:$B$200,0),21)="",W191+2,(IF(INDEX(Cables!$A$1:$U$200,MATCH(UPPER(E191),Cables!$B$1:$B$200,0),21)*0.5&lt;P191,"Transit trop important",IF(INDEX(Cables!$A$1:$U$200,MATCH(UPPER(E191),Cables!$B$1:$B$200,0),21)*0.25&gt;P191,W191+2,W191+4))))))</f>
        <v/>
      </c>
      <c r="Z191" s="19" t="e">
        <f>INDEX(Cables!$A$1:$N$200,MATCH(UPPER(E191),Cables!$B$1:$B$200,0),14)</f>
        <v>#N/A</v>
      </c>
      <c r="AA191" s="8" t="e">
        <f t="shared" si="60"/>
        <v>#VALUE!</v>
      </c>
      <c r="AB191" s="8" t="str">
        <f t="shared" si="61"/>
        <v/>
      </c>
      <c r="AC191" s="154">
        <f t="shared" si="55"/>
        <v>2</v>
      </c>
      <c r="AD191" s="8" t="str">
        <f t="shared" si="62"/>
        <v/>
      </c>
      <c r="AE191" s="8">
        <v>5.6699999999999998E-8</v>
      </c>
      <c r="AF191" s="20" t="str">
        <f>IF(ISNUMBER(INDEX(Cables!$A$1:$N$200,MATCH(UPPER(E191),Cables!$B$1:$B$200,0),5)/1000)=FALSE,"",INDEX(Cables!$A$1:$N$200,MATCH(UPPER(E191),Cables!$B$1:$B$200,0),5)/1000)</f>
        <v/>
      </c>
      <c r="AG191" s="20" t="e">
        <f>INDEX(Cables!$A$1:$N$200,MATCH(UPPER(E191),Cables!$B$1:$B$200,0),7)/1000</f>
        <v>#N/A</v>
      </c>
      <c r="AI191" s="8">
        <f t="shared" si="63"/>
        <v>273.16000000000003</v>
      </c>
      <c r="AJ191" s="8"/>
      <c r="AK191" s="21" t="e">
        <f t="shared" si="64"/>
        <v>#VALUE!</v>
      </c>
      <c r="AL191" s="20" t="e">
        <f t="shared" si="65"/>
        <v>#N/A</v>
      </c>
      <c r="AM191" s="21" t="e">
        <f t="shared" si="66"/>
        <v>#VALUE!</v>
      </c>
      <c r="AW191" s="41"/>
      <c r="AX191" s="157">
        <f>INDEX(Cables!A$3:U$91,MATCH('Element relatif aux mesures (I)'!E191,Cables!B$3:B$91,0),21)</f>
        <v>0</v>
      </c>
      <c r="AY191" s="158">
        <f t="shared" si="56"/>
        <v>0</v>
      </c>
      <c r="AZ191" s="158" t="str">
        <f t="shared" si="57"/>
        <v/>
      </c>
    </row>
    <row r="192" spans="1:52" x14ac:dyDescent="0.2">
      <c r="A192" s="34"/>
      <c r="B192" s="37"/>
      <c r="C192" s="33"/>
      <c r="D192" s="34"/>
      <c r="E192" s="45"/>
      <c r="F192" s="35"/>
      <c r="G192" s="44"/>
      <c r="H192" s="37"/>
      <c r="I192" s="46"/>
      <c r="J192" s="31"/>
      <c r="K192" s="31"/>
      <c r="L192" s="31"/>
      <c r="M192" s="38"/>
      <c r="N192" s="39" t="str">
        <f t="shared" si="58"/>
        <v/>
      </c>
      <c r="O192" s="40"/>
      <c r="P192" s="29" t="str">
        <f t="shared" si="54"/>
        <v/>
      </c>
      <c r="Q192" s="31"/>
      <c r="R192" s="38"/>
      <c r="S192" s="41"/>
      <c r="T192" s="38"/>
      <c r="U192" s="38"/>
      <c r="W192" s="7" t="str">
        <f t="shared" si="59"/>
        <v/>
      </c>
      <c r="X192" s="7" t="str">
        <f>IF(W192="","",(IF(INDEX(Cables!$A$1:$U$200,MATCH(UPPER(E192),Cables!$B$1:$B$200,0),21)="",W192-2,(IF(INDEX(Cables!$A$1:$U$200,MATCH(UPPER(E192),Cables!$B$1:$B$200,0),21)*0.5&lt;P192,"Transit trop important",IF(INDEX(Cables!$A$1:$U$200,MATCH(UPPER(E192),Cables!$B$1:$B$200,0),21)*0.25&gt;P192,W192-2,W192-4))))))</f>
        <v/>
      </c>
      <c r="Y192" s="7" t="str">
        <f>IF(W192="","",(IF(INDEX(Cables!$A$1:$U$200,MATCH(UPPER(E192),Cables!$B$1:$B$200,0),21)="",W192+2,(IF(INDEX(Cables!$A$1:$U$200,MATCH(UPPER(E192),Cables!$B$1:$B$200,0),21)*0.5&lt;P192,"Transit trop important",IF(INDEX(Cables!$A$1:$U$200,MATCH(UPPER(E192),Cables!$B$1:$B$200,0),21)*0.25&gt;P192,W192+2,W192+4))))))</f>
        <v/>
      </c>
      <c r="Z192" s="19" t="e">
        <f>INDEX(Cables!$A$1:$N$200,MATCH(UPPER(E192),Cables!$B$1:$B$200,0),14)</f>
        <v>#N/A</v>
      </c>
      <c r="AA192" s="8" t="e">
        <f t="shared" si="60"/>
        <v>#VALUE!</v>
      </c>
      <c r="AB192" s="8" t="str">
        <f t="shared" si="61"/>
        <v/>
      </c>
      <c r="AC192" s="154">
        <f t="shared" si="55"/>
        <v>2</v>
      </c>
      <c r="AD192" s="8" t="str">
        <f t="shared" si="62"/>
        <v/>
      </c>
      <c r="AE192" s="8">
        <v>5.6699999999999998E-8</v>
      </c>
      <c r="AF192" s="20" t="str">
        <f>IF(ISNUMBER(INDEX(Cables!$A$1:$N$200,MATCH(UPPER(E192),Cables!$B$1:$B$200,0),5)/1000)=FALSE,"",INDEX(Cables!$A$1:$N$200,MATCH(UPPER(E192),Cables!$B$1:$B$200,0),5)/1000)</f>
        <v/>
      </c>
      <c r="AG192" s="20" t="e">
        <f>INDEX(Cables!$A$1:$N$200,MATCH(UPPER(E192),Cables!$B$1:$B$200,0),7)/1000</f>
        <v>#N/A</v>
      </c>
      <c r="AI192" s="8">
        <f t="shared" si="63"/>
        <v>273.16000000000003</v>
      </c>
      <c r="AJ192" s="8"/>
      <c r="AK192" s="21" t="e">
        <f t="shared" si="64"/>
        <v>#VALUE!</v>
      </c>
      <c r="AL192" s="20" t="e">
        <f t="shared" si="65"/>
        <v>#N/A</v>
      </c>
      <c r="AM192" s="21" t="e">
        <f t="shared" si="66"/>
        <v>#VALUE!</v>
      </c>
      <c r="AW192" s="41"/>
      <c r="AX192" s="157">
        <f>INDEX(Cables!A$3:U$91,MATCH('Element relatif aux mesures (I)'!E192,Cables!B$3:B$91,0),21)</f>
        <v>0</v>
      </c>
      <c r="AY192" s="158">
        <f t="shared" si="56"/>
        <v>0</v>
      </c>
      <c r="AZ192" s="158" t="str">
        <f t="shared" si="57"/>
        <v/>
      </c>
    </row>
    <row r="193" spans="1:52" x14ac:dyDescent="0.2">
      <c r="A193" s="34"/>
      <c r="B193" s="37"/>
      <c r="C193" s="33"/>
      <c r="D193" s="34"/>
      <c r="E193" s="45"/>
      <c r="F193" s="35"/>
      <c r="G193" s="44"/>
      <c r="H193" s="37"/>
      <c r="I193" s="46"/>
      <c r="J193" s="31"/>
      <c r="K193" s="31"/>
      <c r="L193" s="31"/>
      <c r="M193" s="38"/>
      <c r="N193" s="39" t="str">
        <f t="shared" si="58"/>
        <v/>
      </c>
      <c r="O193" s="40"/>
      <c r="P193" s="29" t="str">
        <f t="shared" si="54"/>
        <v/>
      </c>
      <c r="Q193" s="31"/>
      <c r="R193" s="38"/>
      <c r="S193" s="41"/>
      <c r="T193" s="38"/>
      <c r="U193" s="38"/>
      <c r="W193" s="7" t="str">
        <f t="shared" si="59"/>
        <v/>
      </c>
      <c r="X193" s="7" t="str">
        <f>IF(W193="","",(IF(INDEX(Cables!$A$1:$U$200,MATCH(UPPER(E193),Cables!$B$1:$B$200,0),21)="",W193-2,(IF(INDEX(Cables!$A$1:$U$200,MATCH(UPPER(E193),Cables!$B$1:$B$200,0),21)*0.5&lt;P193,"Transit trop important",IF(INDEX(Cables!$A$1:$U$200,MATCH(UPPER(E193),Cables!$B$1:$B$200,0),21)*0.25&gt;P193,W193-2,W193-4))))))</f>
        <v/>
      </c>
      <c r="Y193" s="7" t="str">
        <f>IF(W193="","",(IF(INDEX(Cables!$A$1:$U$200,MATCH(UPPER(E193),Cables!$B$1:$B$200,0),21)="",W193+2,(IF(INDEX(Cables!$A$1:$U$200,MATCH(UPPER(E193),Cables!$B$1:$B$200,0),21)*0.5&lt;P193,"Transit trop important",IF(INDEX(Cables!$A$1:$U$200,MATCH(UPPER(E193),Cables!$B$1:$B$200,0),21)*0.25&gt;P193,W193+2,W193+4))))))</f>
        <v/>
      </c>
      <c r="Z193" s="19" t="e">
        <f>INDEX(Cables!$A$1:$N$200,MATCH(UPPER(E193),Cables!$B$1:$B$200,0),14)</f>
        <v>#N/A</v>
      </c>
      <c r="AA193" s="8" t="e">
        <f t="shared" si="60"/>
        <v>#VALUE!</v>
      </c>
      <c r="AB193" s="8" t="str">
        <f t="shared" si="61"/>
        <v/>
      </c>
      <c r="AC193" s="154">
        <f t="shared" si="55"/>
        <v>2</v>
      </c>
      <c r="AD193" s="8" t="str">
        <f t="shared" si="62"/>
        <v/>
      </c>
      <c r="AE193" s="8">
        <v>5.6699999999999998E-8</v>
      </c>
      <c r="AF193" s="20" t="str">
        <f>IF(ISNUMBER(INDEX(Cables!$A$1:$N$200,MATCH(UPPER(E193),Cables!$B$1:$B$200,0),5)/1000)=FALSE,"",INDEX(Cables!$A$1:$N$200,MATCH(UPPER(E193),Cables!$B$1:$B$200,0),5)/1000)</f>
        <v/>
      </c>
      <c r="AG193" s="20" t="e">
        <f>INDEX(Cables!$A$1:$N$200,MATCH(UPPER(E193),Cables!$B$1:$B$200,0),7)/1000</f>
        <v>#N/A</v>
      </c>
      <c r="AI193" s="8">
        <f t="shared" si="63"/>
        <v>273.16000000000003</v>
      </c>
      <c r="AJ193" s="8"/>
      <c r="AK193" s="21" t="e">
        <f t="shared" si="64"/>
        <v>#VALUE!</v>
      </c>
      <c r="AL193" s="20" t="e">
        <f t="shared" si="65"/>
        <v>#N/A</v>
      </c>
      <c r="AM193" s="21" t="e">
        <f t="shared" si="66"/>
        <v>#VALUE!</v>
      </c>
      <c r="AW193" s="41"/>
      <c r="AX193" s="157">
        <f>INDEX(Cables!A$3:U$91,MATCH('Element relatif aux mesures (I)'!E193,Cables!B$3:B$91,0),21)</f>
        <v>0</v>
      </c>
      <c r="AY193" s="158">
        <f t="shared" si="56"/>
        <v>0</v>
      </c>
      <c r="AZ193" s="158" t="str">
        <f t="shared" si="57"/>
        <v/>
      </c>
    </row>
    <row r="194" spans="1:52" x14ac:dyDescent="0.2">
      <c r="A194" s="34"/>
      <c r="B194" s="37"/>
      <c r="C194" s="33"/>
      <c r="D194" s="34"/>
      <c r="E194" s="45"/>
      <c r="F194" s="35"/>
      <c r="G194" s="44"/>
      <c r="H194" s="37"/>
      <c r="I194" s="46"/>
      <c r="J194" s="31"/>
      <c r="K194" s="31"/>
      <c r="L194" s="31"/>
      <c r="M194" s="38"/>
      <c r="N194" s="39" t="str">
        <f t="shared" si="58"/>
        <v/>
      </c>
      <c r="O194" s="40"/>
      <c r="P194" s="29" t="str">
        <f t="shared" si="54"/>
        <v/>
      </c>
      <c r="Q194" s="31"/>
      <c r="R194" s="38"/>
      <c r="S194" s="41"/>
      <c r="T194" s="38"/>
      <c r="U194" s="38"/>
      <c r="W194" s="7" t="str">
        <f t="shared" si="59"/>
        <v/>
      </c>
      <c r="X194" s="7" t="str">
        <f>IF(W194="","",(IF(INDEX(Cables!$A$1:$U$200,MATCH(UPPER(E194),Cables!$B$1:$B$200,0),21)="",W194-2,(IF(INDEX(Cables!$A$1:$U$200,MATCH(UPPER(E194),Cables!$B$1:$B$200,0),21)*0.5&lt;P194,"Transit trop important",IF(INDEX(Cables!$A$1:$U$200,MATCH(UPPER(E194),Cables!$B$1:$B$200,0),21)*0.25&gt;P194,W194-2,W194-4))))))</f>
        <v/>
      </c>
      <c r="Y194" s="7" t="str">
        <f>IF(W194="","",(IF(INDEX(Cables!$A$1:$U$200,MATCH(UPPER(E194),Cables!$B$1:$B$200,0),21)="",W194+2,(IF(INDEX(Cables!$A$1:$U$200,MATCH(UPPER(E194),Cables!$B$1:$B$200,0),21)*0.5&lt;P194,"Transit trop important",IF(INDEX(Cables!$A$1:$U$200,MATCH(UPPER(E194),Cables!$B$1:$B$200,0),21)*0.25&gt;P194,W194+2,W194+4))))))</f>
        <v/>
      </c>
      <c r="Z194" s="19" t="e">
        <f>INDEX(Cables!$A$1:$N$200,MATCH(UPPER(E194),Cables!$B$1:$B$200,0),14)</f>
        <v>#N/A</v>
      </c>
      <c r="AA194" s="8" t="e">
        <f t="shared" si="60"/>
        <v>#VALUE!</v>
      </c>
      <c r="AB194" s="8" t="str">
        <f t="shared" si="61"/>
        <v/>
      </c>
      <c r="AC194" s="154">
        <f t="shared" si="55"/>
        <v>2</v>
      </c>
      <c r="AD194" s="8" t="str">
        <f t="shared" si="62"/>
        <v/>
      </c>
      <c r="AE194" s="8">
        <v>5.6699999999999998E-8</v>
      </c>
      <c r="AF194" s="20" t="str">
        <f>IF(ISNUMBER(INDEX(Cables!$A$1:$N$200,MATCH(UPPER(E194),Cables!$B$1:$B$200,0),5)/1000)=FALSE,"",INDEX(Cables!$A$1:$N$200,MATCH(UPPER(E194),Cables!$B$1:$B$200,0),5)/1000)</f>
        <v/>
      </c>
      <c r="AG194" s="20" t="e">
        <f>INDEX(Cables!$A$1:$N$200,MATCH(UPPER(E194),Cables!$B$1:$B$200,0),7)/1000</f>
        <v>#N/A</v>
      </c>
      <c r="AI194" s="8">
        <f t="shared" si="63"/>
        <v>273.16000000000003</v>
      </c>
      <c r="AJ194" s="8"/>
      <c r="AK194" s="21" t="e">
        <f t="shared" si="64"/>
        <v>#VALUE!</v>
      </c>
      <c r="AL194" s="20" t="e">
        <f t="shared" si="65"/>
        <v>#N/A</v>
      </c>
      <c r="AM194" s="21" t="e">
        <f t="shared" si="66"/>
        <v>#VALUE!</v>
      </c>
      <c r="AW194" s="41"/>
      <c r="AX194" s="157">
        <f>INDEX(Cables!A$3:U$91,MATCH('Element relatif aux mesures (I)'!E194,Cables!B$3:B$91,0),21)</f>
        <v>0</v>
      </c>
      <c r="AY194" s="158">
        <f t="shared" si="56"/>
        <v>0</v>
      </c>
      <c r="AZ194" s="158" t="str">
        <f t="shared" si="57"/>
        <v/>
      </c>
    </row>
    <row r="195" spans="1:52" x14ac:dyDescent="0.2">
      <c r="A195" s="34"/>
      <c r="B195" s="37"/>
      <c r="C195" s="33"/>
      <c r="D195" s="34"/>
      <c r="E195" s="45"/>
      <c r="F195" s="35"/>
      <c r="G195" s="44"/>
      <c r="H195" s="37"/>
      <c r="I195" s="46"/>
      <c r="J195" s="31"/>
      <c r="K195" s="31"/>
      <c r="L195" s="31"/>
      <c r="M195" s="38"/>
      <c r="N195" s="39" t="str">
        <f t="shared" si="58"/>
        <v/>
      </c>
      <c r="O195" s="40"/>
      <c r="P195" s="29" t="str">
        <f t="shared" si="54"/>
        <v/>
      </c>
      <c r="Q195" s="31"/>
      <c r="R195" s="38"/>
      <c r="S195" s="41"/>
      <c r="T195" s="38"/>
      <c r="U195" s="38"/>
      <c r="W195" s="7" t="str">
        <f t="shared" si="59"/>
        <v/>
      </c>
      <c r="X195" s="7" t="str">
        <f>IF(W195="","",(IF(INDEX(Cables!$A$1:$U$200,MATCH(UPPER(E195),Cables!$B$1:$B$200,0),21)="",W195-2,(IF(INDEX(Cables!$A$1:$U$200,MATCH(UPPER(E195),Cables!$B$1:$B$200,0),21)*0.5&lt;P195,"Transit trop important",IF(INDEX(Cables!$A$1:$U$200,MATCH(UPPER(E195),Cables!$B$1:$B$200,0),21)*0.25&gt;P195,W195-2,W195-4))))))</f>
        <v/>
      </c>
      <c r="Y195" s="7" t="str">
        <f>IF(W195="","",(IF(INDEX(Cables!$A$1:$U$200,MATCH(UPPER(E195),Cables!$B$1:$B$200,0),21)="",W195+2,(IF(INDEX(Cables!$A$1:$U$200,MATCH(UPPER(E195),Cables!$B$1:$B$200,0),21)*0.5&lt;P195,"Transit trop important",IF(INDEX(Cables!$A$1:$U$200,MATCH(UPPER(E195),Cables!$B$1:$B$200,0),21)*0.25&gt;P195,W195+2,W195+4))))))</f>
        <v/>
      </c>
      <c r="Z195" s="19" t="e">
        <f>INDEX(Cables!$A$1:$N$200,MATCH(UPPER(E195),Cables!$B$1:$B$200,0),14)</f>
        <v>#N/A</v>
      </c>
      <c r="AA195" s="8" t="e">
        <f t="shared" si="60"/>
        <v>#VALUE!</v>
      </c>
      <c r="AB195" s="8" t="str">
        <f t="shared" si="61"/>
        <v/>
      </c>
      <c r="AC195" s="154">
        <f t="shared" si="55"/>
        <v>2</v>
      </c>
      <c r="AD195" s="8" t="str">
        <f t="shared" si="62"/>
        <v/>
      </c>
      <c r="AE195" s="8">
        <v>5.6699999999999998E-8</v>
      </c>
      <c r="AF195" s="20" t="str">
        <f>IF(ISNUMBER(INDEX(Cables!$A$1:$N$200,MATCH(UPPER(E195),Cables!$B$1:$B$200,0),5)/1000)=FALSE,"",INDEX(Cables!$A$1:$N$200,MATCH(UPPER(E195),Cables!$B$1:$B$200,0),5)/1000)</f>
        <v/>
      </c>
      <c r="AG195" s="20" t="e">
        <f>INDEX(Cables!$A$1:$N$200,MATCH(UPPER(E195),Cables!$B$1:$B$200,0),7)/1000</f>
        <v>#N/A</v>
      </c>
      <c r="AI195" s="8">
        <f t="shared" si="63"/>
        <v>273.16000000000003</v>
      </c>
      <c r="AJ195" s="8"/>
      <c r="AK195" s="21" t="e">
        <f t="shared" si="64"/>
        <v>#VALUE!</v>
      </c>
      <c r="AL195" s="20" t="e">
        <f t="shared" si="65"/>
        <v>#N/A</v>
      </c>
      <c r="AM195" s="21" t="e">
        <f t="shared" si="66"/>
        <v>#VALUE!</v>
      </c>
      <c r="AW195" s="41"/>
      <c r="AX195" s="157">
        <f>INDEX(Cables!A$3:U$91,MATCH('Element relatif aux mesures (I)'!E195,Cables!B$3:B$91,0),21)</f>
        <v>0</v>
      </c>
      <c r="AY195" s="158">
        <f t="shared" si="56"/>
        <v>0</v>
      </c>
      <c r="AZ195" s="158" t="str">
        <f t="shared" si="57"/>
        <v/>
      </c>
    </row>
    <row r="196" spans="1:52" x14ac:dyDescent="0.2">
      <c r="A196" s="34"/>
      <c r="B196" s="37"/>
      <c r="C196" s="33"/>
      <c r="D196" s="34"/>
      <c r="E196" s="45"/>
      <c r="F196" s="35"/>
      <c r="G196" s="44"/>
      <c r="H196" s="37"/>
      <c r="I196" s="46"/>
      <c r="J196" s="31"/>
      <c r="K196" s="31"/>
      <c r="L196" s="31"/>
      <c r="M196" s="38"/>
      <c r="N196" s="39" t="str">
        <f t="shared" si="58"/>
        <v/>
      </c>
      <c r="O196" s="40"/>
      <c r="P196" s="29" t="str">
        <f t="shared" si="54"/>
        <v/>
      </c>
      <c r="Q196" s="31"/>
      <c r="R196" s="38"/>
      <c r="S196" s="41"/>
      <c r="T196" s="38"/>
      <c r="U196" s="38"/>
      <c r="W196" s="7" t="str">
        <f t="shared" si="59"/>
        <v/>
      </c>
      <c r="X196" s="7" t="str">
        <f>IF(W196="","",(IF(INDEX(Cables!$A$1:$U$200,MATCH(UPPER(E196),Cables!$B$1:$B$200,0),21)="",W196-2,(IF(INDEX(Cables!$A$1:$U$200,MATCH(UPPER(E196),Cables!$B$1:$B$200,0),21)*0.5&lt;P196,"Transit trop important",IF(INDEX(Cables!$A$1:$U$200,MATCH(UPPER(E196),Cables!$B$1:$B$200,0),21)*0.25&gt;P196,W196-2,W196-4))))))</f>
        <v/>
      </c>
      <c r="Y196" s="7" t="str">
        <f>IF(W196="","",(IF(INDEX(Cables!$A$1:$U$200,MATCH(UPPER(E196),Cables!$B$1:$B$200,0),21)="",W196+2,(IF(INDEX(Cables!$A$1:$U$200,MATCH(UPPER(E196),Cables!$B$1:$B$200,0),21)*0.5&lt;P196,"Transit trop important",IF(INDEX(Cables!$A$1:$U$200,MATCH(UPPER(E196),Cables!$B$1:$B$200,0),21)*0.25&gt;P196,W196+2,W196+4))))))</f>
        <v/>
      </c>
      <c r="Z196" s="19" t="e">
        <f>INDEX(Cables!$A$1:$N$200,MATCH(UPPER(E196),Cables!$B$1:$B$200,0),14)</f>
        <v>#N/A</v>
      </c>
      <c r="AA196" s="8" t="e">
        <f t="shared" si="60"/>
        <v>#VALUE!</v>
      </c>
      <c r="AB196" s="8" t="str">
        <f t="shared" si="61"/>
        <v/>
      </c>
      <c r="AC196" s="154">
        <f t="shared" si="55"/>
        <v>2</v>
      </c>
      <c r="AD196" s="8" t="str">
        <f t="shared" si="62"/>
        <v/>
      </c>
      <c r="AE196" s="8">
        <v>5.6699999999999998E-8</v>
      </c>
      <c r="AF196" s="20" t="str">
        <f>IF(ISNUMBER(INDEX(Cables!$A$1:$N$200,MATCH(UPPER(E196),Cables!$B$1:$B$200,0),5)/1000)=FALSE,"",INDEX(Cables!$A$1:$N$200,MATCH(UPPER(E196),Cables!$B$1:$B$200,0),5)/1000)</f>
        <v/>
      </c>
      <c r="AG196" s="20" t="e">
        <f>INDEX(Cables!$A$1:$N$200,MATCH(UPPER(E196),Cables!$B$1:$B$200,0),7)/1000</f>
        <v>#N/A</v>
      </c>
      <c r="AI196" s="8">
        <f t="shared" si="63"/>
        <v>273.16000000000003</v>
      </c>
      <c r="AJ196" s="8"/>
      <c r="AK196" s="21" t="e">
        <f t="shared" si="64"/>
        <v>#VALUE!</v>
      </c>
      <c r="AL196" s="20" t="e">
        <f t="shared" si="65"/>
        <v>#N/A</v>
      </c>
      <c r="AM196" s="21" t="e">
        <f t="shared" si="66"/>
        <v>#VALUE!</v>
      </c>
      <c r="AW196" s="41"/>
      <c r="AX196" s="157">
        <f>INDEX(Cables!A$3:U$91,MATCH('Element relatif aux mesures (I)'!E196,Cables!B$3:B$91,0),21)</f>
        <v>0</v>
      </c>
      <c r="AY196" s="158">
        <f t="shared" si="56"/>
        <v>0</v>
      </c>
      <c r="AZ196" s="158" t="str">
        <f t="shared" si="57"/>
        <v/>
      </c>
    </row>
    <row r="197" spans="1:52" x14ac:dyDescent="0.2">
      <c r="A197" s="34"/>
      <c r="B197" s="37"/>
      <c r="C197" s="33"/>
      <c r="D197" s="34"/>
      <c r="E197" s="45"/>
      <c r="F197" s="35"/>
      <c r="G197" s="44"/>
      <c r="H197" s="37"/>
      <c r="I197" s="46"/>
      <c r="J197" s="31"/>
      <c r="K197" s="31"/>
      <c r="L197" s="31"/>
      <c r="M197" s="38"/>
      <c r="N197" s="39" t="str">
        <f t="shared" si="58"/>
        <v/>
      </c>
      <c r="O197" s="40"/>
      <c r="P197" s="29" t="str">
        <f t="shared" si="54"/>
        <v/>
      </c>
      <c r="Q197" s="31"/>
      <c r="R197" s="38"/>
      <c r="S197" s="41"/>
      <c r="T197" s="38"/>
      <c r="U197" s="38"/>
      <c r="W197" s="7" t="str">
        <f t="shared" si="59"/>
        <v/>
      </c>
      <c r="X197" s="7" t="str">
        <f>IF(W197="","",(IF(INDEX(Cables!$A$1:$U$200,MATCH(UPPER(E197),Cables!$B$1:$B$200,0),21)="",W197-2,(IF(INDEX(Cables!$A$1:$U$200,MATCH(UPPER(E197),Cables!$B$1:$B$200,0),21)*0.5&lt;P197,"Transit trop important",IF(INDEX(Cables!$A$1:$U$200,MATCH(UPPER(E197),Cables!$B$1:$B$200,0),21)*0.25&gt;P197,W197-2,W197-4))))))</f>
        <v/>
      </c>
      <c r="Y197" s="7" t="str">
        <f>IF(W197="","",(IF(INDEX(Cables!$A$1:$U$200,MATCH(UPPER(E197),Cables!$B$1:$B$200,0),21)="",W197+2,(IF(INDEX(Cables!$A$1:$U$200,MATCH(UPPER(E197),Cables!$B$1:$B$200,0),21)*0.5&lt;P197,"Transit trop important",IF(INDEX(Cables!$A$1:$U$200,MATCH(UPPER(E197),Cables!$B$1:$B$200,0),21)*0.25&gt;P197,W197+2,W197+4))))))</f>
        <v/>
      </c>
      <c r="Z197" s="19" t="e">
        <f>INDEX(Cables!$A$1:$N$200,MATCH(UPPER(E197),Cables!$B$1:$B$200,0),14)</f>
        <v>#N/A</v>
      </c>
      <c r="AA197" s="8" t="e">
        <f t="shared" si="60"/>
        <v>#VALUE!</v>
      </c>
      <c r="AB197" s="8" t="str">
        <f t="shared" si="61"/>
        <v/>
      </c>
      <c r="AC197" s="154">
        <f t="shared" si="55"/>
        <v>2</v>
      </c>
      <c r="AD197" s="8" t="str">
        <f t="shared" si="62"/>
        <v/>
      </c>
      <c r="AE197" s="8">
        <v>5.6699999999999998E-8</v>
      </c>
      <c r="AF197" s="20" t="str">
        <f>IF(ISNUMBER(INDEX(Cables!$A$1:$N$200,MATCH(UPPER(E197),Cables!$B$1:$B$200,0),5)/1000)=FALSE,"",INDEX(Cables!$A$1:$N$200,MATCH(UPPER(E197),Cables!$B$1:$B$200,0),5)/1000)</f>
        <v/>
      </c>
      <c r="AG197" s="20" t="e">
        <f>INDEX(Cables!$A$1:$N$200,MATCH(UPPER(E197),Cables!$B$1:$B$200,0),7)/1000</f>
        <v>#N/A</v>
      </c>
      <c r="AI197" s="8">
        <f t="shared" si="63"/>
        <v>273.16000000000003</v>
      </c>
      <c r="AJ197" s="8"/>
      <c r="AK197" s="21" t="e">
        <f t="shared" si="64"/>
        <v>#VALUE!</v>
      </c>
      <c r="AL197" s="20" t="e">
        <f t="shared" si="65"/>
        <v>#N/A</v>
      </c>
      <c r="AM197" s="21" t="e">
        <f t="shared" si="66"/>
        <v>#VALUE!</v>
      </c>
      <c r="AW197" s="41"/>
      <c r="AX197" s="157">
        <f>INDEX(Cables!A$3:U$91,MATCH('Element relatif aux mesures (I)'!E197,Cables!B$3:B$91,0),21)</f>
        <v>0</v>
      </c>
      <c r="AY197" s="158">
        <f t="shared" si="56"/>
        <v>0</v>
      </c>
      <c r="AZ197" s="158" t="str">
        <f t="shared" si="57"/>
        <v/>
      </c>
    </row>
    <row r="198" spans="1:52" x14ac:dyDescent="0.2">
      <c r="A198" s="34"/>
      <c r="B198" s="37"/>
      <c r="C198" s="33"/>
      <c r="D198" s="34"/>
      <c r="E198" s="45"/>
      <c r="F198" s="35"/>
      <c r="G198" s="44"/>
      <c r="H198" s="37"/>
      <c r="I198" s="46"/>
      <c r="J198" s="31"/>
      <c r="K198" s="31"/>
      <c r="L198" s="31"/>
      <c r="M198" s="38"/>
      <c r="N198" s="39" t="str">
        <f t="shared" si="58"/>
        <v/>
      </c>
      <c r="O198" s="40"/>
      <c r="P198" s="29" t="str">
        <f t="shared" si="54"/>
        <v/>
      </c>
      <c r="Q198" s="31"/>
      <c r="R198" s="38"/>
      <c r="S198" s="41"/>
      <c r="T198" s="38"/>
      <c r="U198" s="38"/>
      <c r="W198" s="7" t="str">
        <f t="shared" si="59"/>
        <v/>
      </c>
      <c r="X198" s="7" t="str">
        <f>IF(W198="","",(IF(INDEX(Cables!$A$1:$U$200,MATCH(UPPER(E198),Cables!$B$1:$B$200,0),21)="",W198-2,(IF(INDEX(Cables!$A$1:$U$200,MATCH(UPPER(E198),Cables!$B$1:$B$200,0),21)*0.5&lt;P198,"Transit trop important",IF(INDEX(Cables!$A$1:$U$200,MATCH(UPPER(E198),Cables!$B$1:$B$200,0),21)*0.25&gt;P198,W198-2,W198-4))))))</f>
        <v/>
      </c>
      <c r="Y198" s="7" t="str">
        <f>IF(W198="","",(IF(INDEX(Cables!$A$1:$U$200,MATCH(UPPER(E198),Cables!$B$1:$B$200,0),21)="",W198+2,(IF(INDEX(Cables!$A$1:$U$200,MATCH(UPPER(E198),Cables!$B$1:$B$200,0),21)*0.5&lt;P198,"Transit trop important",IF(INDEX(Cables!$A$1:$U$200,MATCH(UPPER(E198),Cables!$B$1:$B$200,0),21)*0.25&gt;P198,W198+2,W198+4))))))</f>
        <v/>
      </c>
      <c r="Z198" s="19" t="e">
        <f>INDEX(Cables!$A$1:$N$200,MATCH(UPPER(E198),Cables!$B$1:$B$200,0),14)</f>
        <v>#N/A</v>
      </c>
      <c r="AA198" s="8" t="e">
        <f t="shared" si="60"/>
        <v>#VALUE!</v>
      </c>
      <c r="AB198" s="8" t="str">
        <f t="shared" si="61"/>
        <v/>
      </c>
      <c r="AC198" s="154">
        <f t="shared" si="55"/>
        <v>2</v>
      </c>
      <c r="AD198" s="8" t="str">
        <f t="shared" si="62"/>
        <v/>
      </c>
      <c r="AE198" s="8">
        <v>5.6699999999999998E-8</v>
      </c>
      <c r="AF198" s="20" t="str">
        <f>IF(ISNUMBER(INDEX(Cables!$A$1:$N$200,MATCH(UPPER(E198),Cables!$B$1:$B$200,0),5)/1000)=FALSE,"",INDEX(Cables!$A$1:$N$200,MATCH(UPPER(E198),Cables!$B$1:$B$200,0),5)/1000)</f>
        <v/>
      </c>
      <c r="AG198" s="20" t="e">
        <f>INDEX(Cables!$A$1:$N$200,MATCH(UPPER(E198),Cables!$B$1:$B$200,0),7)/1000</f>
        <v>#N/A</v>
      </c>
      <c r="AI198" s="8">
        <f t="shared" si="63"/>
        <v>273.16000000000003</v>
      </c>
      <c r="AJ198" s="8"/>
      <c r="AK198" s="21" t="e">
        <f t="shared" si="64"/>
        <v>#VALUE!</v>
      </c>
      <c r="AL198" s="20" t="e">
        <f t="shared" si="65"/>
        <v>#N/A</v>
      </c>
      <c r="AM198" s="21" t="e">
        <f t="shared" si="66"/>
        <v>#VALUE!</v>
      </c>
      <c r="AW198" s="41"/>
      <c r="AX198" s="157">
        <f>INDEX(Cables!A$3:U$91,MATCH('Element relatif aux mesures (I)'!E198,Cables!B$3:B$91,0),21)</f>
        <v>0</v>
      </c>
      <c r="AY198" s="158">
        <f t="shared" si="56"/>
        <v>0</v>
      </c>
      <c r="AZ198" s="158" t="str">
        <f t="shared" si="57"/>
        <v/>
      </c>
    </row>
    <row r="199" spans="1:52" x14ac:dyDescent="0.2">
      <c r="A199" s="34"/>
      <c r="B199" s="37"/>
      <c r="C199" s="33"/>
      <c r="D199" s="34"/>
      <c r="E199" s="45"/>
      <c r="F199" s="35"/>
      <c r="G199" s="44"/>
      <c r="H199" s="37"/>
      <c r="I199" s="46"/>
      <c r="J199" s="31"/>
      <c r="K199" s="31"/>
      <c r="L199" s="31"/>
      <c r="M199" s="38"/>
      <c r="N199" s="39" t="str">
        <f t="shared" si="58"/>
        <v/>
      </c>
      <c r="O199" s="40"/>
      <c r="P199" s="29" t="str">
        <f t="shared" si="54"/>
        <v/>
      </c>
      <c r="Q199" s="31"/>
      <c r="R199" s="38"/>
      <c r="S199" s="41"/>
      <c r="T199" s="38"/>
      <c r="U199" s="38"/>
      <c r="W199" s="7" t="str">
        <f t="shared" si="59"/>
        <v/>
      </c>
      <c r="X199" s="7" t="str">
        <f>IF(W199="","",(IF(INDEX(Cables!$A$1:$U$200,MATCH(UPPER(E199),Cables!$B$1:$B$200,0),21)="",W199-2,(IF(INDEX(Cables!$A$1:$U$200,MATCH(UPPER(E199),Cables!$B$1:$B$200,0),21)*0.5&lt;P199,"Transit trop important",IF(INDEX(Cables!$A$1:$U$200,MATCH(UPPER(E199),Cables!$B$1:$B$200,0),21)*0.25&gt;P199,W199-2,W199-4))))))</f>
        <v/>
      </c>
      <c r="Y199" s="7" t="str">
        <f>IF(W199="","",(IF(INDEX(Cables!$A$1:$U$200,MATCH(UPPER(E199),Cables!$B$1:$B$200,0),21)="",W199+2,(IF(INDEX(Cables!$A$1:$U$200,MATCH(UPPER(E199),Cables!$B$1:$B$200,0),21)*0.5&lt;P199,"Transit trop important",IF(INDEX(Cables!$A$1:$U$200,MATCH(UPPER(E199),Cables!$B$1:$B$200,0),21)*0.25&gt;P199,W199+2,W199+4))))))</f>
        <v/>
      </c>
      <c r="Z199" s="19" t="e">
        <f>INDEX(Cables!$A$1:$N$200,MATCH(UPPER(E199),Cables!$B$1:$B$200,0),14)</f>
        <v>#N/A</v>
      </c>
      <c r="AA199" s="8" t="e">
        <f t="shared" si="60"/>
        <v>#VALUE!</v>
      </c>
      <c r="AB199" s="8" t="str">
        <f t="shared" si="61"/>
        <v/>
      </c>
      <c r="AC199" s="154">
        <f t="shared" si="55"/>
        <v>2</v>
      </c>
      <c r="AD199" s="8" t="str">
        <f t="shared" si="62"/>
        <v/>
      </c>
      <c r="AE199" s="8">
        <v>5.6699999999999998E-8</v>
      </c>
      <c r="AF199" s="20" t="str">
        <f>IF(ISNUMBER(INDEX(Cables!$A$1:$N$200,MATCH(UPPER(E199),Cables!$B$1:$B$200,0),5)/1000)=FALSE,"",INDEX(Cables!$A$1:$N$200,MATCH(UPPER(E199),Cables!$B$1:$B$200,0),5)/1000)</f>
        <v/>
      </c>
      <c r="AG199" s="20" t="e">
        <f>INDEX(Cables!$A$1:$N$200,MATCH(UPPER(E199),Cables!$B$1:$B$200,0),7)/1000</f>
        <v>#N/A</v>
      </c>
      <c r="AI199" s="8">
        <f t="shared" si="63"/>
        <v>273.16000000000003</v>
      </c>
      <c r="AJ199" s="8"/>
      <c r="AK199" s="21" t="e">
        <f t="shared" si="64"/>
        <v>#VALUE!</v>
      </c>
      <c r="AL199" s="20" t="e">
        <f t="shared" si="65"/>
        <v>#N/A</v>
      </c>
      <c r="AM199" s="21" t="e">
        <f t="shared" si="66"/>
        <v>#VALUE!</v>
      </c>
      <c r="AW199" s="41"/>
      <c r="AX199" s="157">
        <f>INDEX(Cables!A$3:U$91,MATCH('Element relatif aux mesures (I)'!E199,Cables!B$3:B$91,0),21)</f>
        <v>0</v>
      </c>
      <c r="AY199" s="158">
        <f t="shared" si="56"/>
        <v>0</v>
      </c>
      <c r="AZ199" s="158" t="str">
        <f t="shared" si="57"/>
        <v/>
      </c>
    </row>
    <row r="200" spans="1:52" x14ac:dyDescent="0.2">
      <c r="A200" s="34"/>
      <c r="B200" s="37"/>
      <c r="C200" s="33"/>
      <c r="D200" s="34"/>
      <c r="E200" s="45"/>
      <c r="F200" s="35"/>
      <c r="G200" s="44"/>
      <c r="H200" s="37"/>
      <c r="I200" s="46"/>
      <c r="J200" s="31"/>
      <c r="K200" s="31"/>
      <c r="L200" s="31"/>
      <c r="M200" s="38"/>
      <c r="N200" s="39" t="str">
        <f t="shared" si="58"/>
        <v/>
      </c>
      <c r="O200" s="40"/>
      <c r="P200" s="29" t="str">
        <f t="shared" si="54"/>
        <v/>
      </c>
      <c r="Q200" s="31"/>
      <c r="R200" s="38"/>
      <c r="S200" s="41"/>
      <c r="T200" s="38"/>
      <c r="U200" s="38"/>
      <c r="W200" s="7" t="str">
        <f t="shared" si="59"/>
        <v/>
      </c>
      <c r="X200" s="7" t="str">
        <f>IF(W200="","",(IF(INDEX(Cables!$A$1:$U$200,MATCH(UPPER(E200),Cables!$B$1:$B$200,0),21)="",W200-2,(IF(INDEX(Cables!$A$1:$U$200,MATCH(UPPER(E200),Cables!$B$1:$B$200,0),21)*0.5&lt;P200,"Transit trop important",IF(INDEX(Cables!$A$1:$U$200,MATCH(UPPER(E200),Cables!$B$1:$B$200,0),21)*0.25&gt;P200,W200-2,W200-4))))))</f>
        <v/>
      </c>
      <c r="Y200" s="7" t="str">
        <f>IF(W200="","",(IF(INDEX(Cables!$A$1:$U$200,MATCH(UPPER(E200),Cables!$B$1:$B$200,0),21)="",W200+2,(IF(INDEX(Cables!$A$1:$U$200,MATCH(UPPER(E200),Cables!$B$1:$B$200,0),21)*0.5&lt;P200,"Transit trop important",IF(INDEX(Cables!$A$1:$U$200,MATCH(UPPER(E200),Cables!$B$1:$B$200,0),21)*0.25&gt;P200,W200+2,W200+4))))))</f>
        <v/>
      </c>
      <c r="Z200" s="19" t="e">
        <f>INDEX(Cables!$A$1:$N$200,MATCH(UPPER(E200),Cables!$B$1:$B$200,0),14)</f>
        <v>#N/A</v>
      </c>
      <c r="AA200" s="8" t="e">
        <f t="shared" si="60"/>
        <v>#VALUE!</v>
      </c>
      <c r="AB200" s="8" t="str">
        <f t="shared" si="61"/>
        <v/>
      </c>
      <c r="AC200" s="154">
        <f t="shared" si="55"/>
        <v>2</v>
      </c>
      <c r="AD200" s="8" t="str">
        <f t="shared" si="62"/>
        <v/>
      </c>
      <c r="AE200" s="8">
        <v>5.6699999999999998E-8</v>
      </c>
      <c r="AF200" s="20" t="str">
        <f>IF(ISNUMBER(INDEX(Cables!$A$1:$N$200,MATCH(UPPER(E200),Cables!$B$1:$B$200,0),5)/1000)=FALSE,"",INDEX(Cables!$A$1:$N$200,MATCH(UPPER(E200),Cables!$B$1:$B$200,0),5)/1000)</f>
        <v/>
      </c>
      <c r="AG200" s="20" t="e">
        <f>INDEX(Cables!$A$1:$N$200,MATCH(UPPER(E200),Cables!$B$1:$B$200,0),7)/1000</f>
        <v>#N/A</v>
      </c>
      <c r="AI200" s="8">
        <f t="shared" si="63"/>
        <v>273.16000000000003</v>
      </c>
      <c r="AJ200" s="8"/>
      <c r="AK200" s="21" t="e">
        <f t="shared" si="64"/>
        <v>#VALUE!</v>
      </c>
      <c r="AL200" s="20" t="e">
        <f t="shared" si="65"/>
        <v>#N/A</v>
      </c>
      <c r="AM200" s="21" t="e">
        <f t="shared" si="66"/>
        <v>#VALUE!</v>
      </c>
      <c r="AW200" s="41"/>
      <c r="AX200" s="157">
        <f>INDEX(Cables!A$3:U$91,MATCH('Element relatif aux mesures (I)'!E200,Cables!B$3:B$91,0),21)</f>
        <v>0</v>
      </c>
      <c r="AY200" s="158">
        <f t="shared" si="56"/>
        <v>0</v>
      </c>
      <c r="AZ200" s="158" t="str">
        <f t="shared" si="57"/>
        <v/>
      </c>
    </row>
    <row r="201" spans="1:52" x14ac:dyDescent="0.2">
      <c r="O201" s="27"/>
      <c r="AW201" s="5"/>
    </row>
    <row r="202" spans="1:52" x14ac:dyDescent="0.2">
      <c r="O202" s="27"/>
      <c r="AW202" s="5"/>
    </row>
    <row r="203" spans="1:52" x14ac:dyDescent="0.2">
      <c r="O203" s="27"/>
      <c r="AW203" s="5"/>
    </row>
    <row r="204" spans="1:52" x14ac:dyDescent="0.2">
      <c r="O204" s="27"/>
      <c r="AW204" s="5"/>
    </row>
    <row r="205" spans="1:52" x14ac:dyDescent="0.2">
      <c r="O205" s="27"/>
      <c r="AW205" s="5"/>
    </row>
    <row r="206" spans="1:52" x14ac:dyDescent="0.2">
      <c r="O206" s="27"/>
      <c r="AW206" s="5"/>
    </row>
    <row r="207" spans="1:52" x14ac:dyDescent="0.2">
      <c r="O207" s="27"/>
      <c r="AW207" s="5"/>
    </row>
    <row r="208" spans="1:52" x14ac:dyDescent="0.2">
      <c r="O208" s="27"/>
      <c r="AW208" s="5"/>
    </row>
    <row r="209" spans="15:49" x14ac:dyDescent="0.2">
      <c r="O209" s="27"/>
      <c r="AW209" s="5"/>
    </row>
    <row r="210" spans="15:49" x14ac:dyDescent="0.2">
      <c r="O210" s="27"/>
      <c r="AW210" s="5"/>
    </row>
    <row r="211" spans="15:49" x14ac:dyDescent="0.2">
      <c r="O211" s="27"/>
      <c r="AW211" s="5"/>
    </row>
    <row r="212" spans="15:49" x14ac:dyDescent="0.2">
      <c r="O212" s="27"/>
      <c r="AW212" s="5"/>
    </row>
    <row r="213" spans="15:49" x14ac:dyDescent="0.2">
      <c r="O213" s="27"/>
      <c r="AW213" s="5"/>
    </row>
    <row r="214" spans="15:49" x14ac:dyDescent="0.2">
      <c r="O214" s="27"/>
      <c r="AW214" s="5"/>
    </row>
    <row r="215" spans="15:49" x14ac:dyDescent="0.2">
      <c r="O215" s="27"/>
      <c r="AW215" s="5"/>
    </row>
    <row r="216" spans="15:49" x14ac:dyDescent="0.2">
      <c r="O216" s="27"/>
      <c r="AW216" s="5"/>
    </row>
    <row r="217" spans="15:49" x14ac:dyDescent="0.2">
      <c r="O217" s="27"/>
      <c r="AW217" s="5"/>
    </row>
    <row r="218" spans="15:49" x14ac:dyDescent="0.2">
      <c r="O218" s="27"/>
      <c r="AW218" s="5"/>
    </row>
    <row r="219" spans="15:49" x14ac:dyDescent="0.2">
      <c r="O219" s="27"/>
      <c r="AW219" s="5"/>
    </row>
    <row r="220" spans="15:49" x14ac:dyDescent="0.2">
      <c r="O220" s="27"/>
      <c r="AW220" s="5"/>
    </row>
    <row r="221" spans="15:49" x14ac:dyDescent="0.2">
      <c r="O221" s="27"/>
      <c r="AW221" s="5"/>
    </row>
    <row r="222" spans="15:49" x14ac:dyDescent="0.2">
      <c r="O222" s="27"/>
      <c r="AW222" s="5"/>
    </row>
    <row r="223" spans="15:49" x14ac:dyDescent="0.2">
      <c r="O223" s="27"/>
      <c r="AW223" s="5"/>
    </row>
    <row r="224" spans="15:49" x14ac:dyDescent="0.2">
      <c r="O224" s="27"/>
      <c r="AW224" s="5"/>
    </row>
    <row r="225" spans="15:49" x14ac:dyDescent="0.2">
      <c r="O225" s="27"/>
      <c r="AW225" s="5"/>
    </row>
    <row r="226" spans="15:49" x14ac:dyDescent="0.2">
      <c r="O226" s="27"/>
      <c r="AW226" s="5"/>
    </row>
    <row r="227" spans="15:49" x14ac:dyDescent="0.2">
      <c r="O227" s="27"/>
      <c r="AW227" s="5"/>
    </row>
    <row r="228" spans="15:49" x14ac:dyDescent="0.2">
      <c r="O228" s="27"/>
      <c r="AW228" s="5"/>
    </row>
    <row r="229" spans="15:49" x14ac:dyDescent="0.2">
      <c r="O229" s="27"/>
      <c r="AW229" s="5"/>
    </row>
    <row r="230" spans="15:49" x14ac:dyDescent="0.2">
      <c r="O230" s="27"/>
      <c r="AW230" s="5"/>
    </row>
    <row r="231" spans="15:49" x14ac:dyDescent="0.2">
      <c r="O231" s="27"/>
      <c r="AW231" s="5"/>
    </row>
    <row r="232" spans="15:49" x14ac:dyDescent="0.2">
      <c r="O232" s="27"/>
      <c r="AW232" s="5"/>
    </row>
    <row r="233" spans="15:49" x14ac:dyDescent="0.2">
      <c r="O233" s="27"/>
      <c r="AW233" s="5"/>
    </row>
    <row r="234" spans="15:49" x14ac:dyDescent="0.2">
      <c r="O234" s="27"/>
      <c r="AW234" s="5"/>
    </row>
    <row r="235" spans="15:49" x14ac:dyDescent="0.2">
      <c r="O235" s="27"/>
      <c r="AW235" s="5"/>
    </row>
    <row r="236" spans="15:49" x14ac:dyDescent="0.2">
      <c r="O236" s="27"/>
      <c r="AW236" s="5"/>
    </row>
    <row r="237" spans="15:49" x14ac:dyDescent="0.2">
      <c r="O237" s="27"/>
      <c r="AW237" s="5"/>
    </row>
    <row r="238" spans="15:49" x14ac:dyDescent="0.2">
      <c r="O238" s="27"/>
      <c r="AW238" s="5"/>
    </row>
    <row r="239" spans="15:49" x14ac:dyDescent="0.2">
      <c r="O239" s="27"/>
      <c r="AW239" s="5"/>
    </row>
    <row r="240" spans="15:49" x14ac:dyDescent="0.2">
      <c r="O240" s="27"/>
      <c r="AW240" s="5"/>
    </row>
    <row r="241" spans="15:49" x14ac:dyDescent="0.2">
      <c r="O241" s="27"/>
      <c r="AW241" s="5"/>
    </row>
    <row r="242" spans="15:49" x14ac:dyDescent="0.2">
      <c r="O242" s="27"/>
      <c r="AW242" s="5"/>
    </row>
    <row r="243" spans="15:49" x14ac:dyDescent="0.2">
      <c r="O243" s="27"/>
      <c r="AW243" s="5"/>
    </row>
    <row r="244" spans="15:49" x14ac:dyDescent="0.2">
      <c r="O244" s="27"/>
      <c r="AW244" s="5"/>
    </row>
    <row r="245" spans="15:49" x14ac:dyDescent="0.2">
      <c r="O245" s="27"/>
      <c r="AW245" s="5"/>
    </row>
    <row r="246" spans="15:49" x14ac:dyDescent="0.2">
      <c r="O246" s="27"/>
      <c r="AW246" s="5"/>
    </row>
    <row r="247" spans="15:49" x14ac:dyDescent="0.2">
      <c r="O247" s="27"/>
      <c r="AW247" s="5"/>
    </row>
    <row r="248" spans="15:49" x14ac:dyDescent="0.2">
      <c r="O248" s="27"/>
      <c r="AW248" s="5"/>
    </row>
    <row r="249" spans="15:49" x14ac:dyDescent="0.2">
      <c r="O249" s="27"/>
      <c r="AW249" s="5"/>
    </row>
    <row r="250" spans="15:49" x14ac:dyDescent="0.2">
      <c r="O250" s="27"/>
      <c r="AW250" s="5"/>
    </row>
    <row r="251" spans="15:49" x14ac:dyDescent="0.2">
      <c r="O251" s="27"/>
      <c r="AW251" s="5"/>
    </row>
    <row r="252" spans="15:49" x14ac:dyDescent="0.2">
      <c r="O252" s="27"/>
      <c r="AW252" s="5"/>
    </row>
    <row r="253" spans="15:49" x14ac:dyDescent="0.2">
      <c r="O253" s="27"/>
      <c r="AW253" s="5"/>
    </row>
    <row r="254" spans="15:49" x14ac:dyDescent="0.2">
      <c r="O254" s="27"/>
      <c r="AW254" s="5"/>
    </row>
    <row r="255" spans="15:49" x14ac:dyDescent="0.2">
      <c r="O255" s="27"/>
      <c r="AW255" s="5"/>
    </row>
    <row r="256" spans="15:49" x14ac:dyDescent="0.2">
      <c r="O256" s="27"/>
      <c r="AW256" s="5"/>
    </row>
    <row r="257" spans="15:49" x14ac:dyDescent="0.2">
      <c r="O257" s="27"/>
      <c r="AW257" s="5"/>
    </row>
    <row r="258" spans="15:49" x14ac:dyDescent="0.2">
      <c r="O258" s="27"/>
      <c r="AW258" s="5"/>
    </row>
    <row r="259" spans="15:49" x14ac:dyDescent="0.2">
      <c r="O259" s="27"/>
      <c r="AW259" s="5"/>
    </row>
    <row r="260" spans="15:49" x14ac:dyDescent="0.2">
      <c r="O260" s="27"/>
      <c r="AW260" s="5"/>
    </row>
    <row r="261" spans="15:49" x14ac:dyDescent="0.2">
      <c r="O261" s="27"/>
      <c r="AW261" s="5"/>
    </row>
    <row r="262" spans="15:49" x14ac:dyDescent="0.2">
      <c r="O262" s="27"/>
      <c r="AW262" s="5"/>
    </row>
    <row r="263" spans="15:49" x14ac:dyDescent="0.2">
      <c r="O263" s="27"/>
      <c r="AW263" s="5"/>
    </row>
    <row r="264" spans="15:49" x14ac:dyDescent="0.2">
      <c r="O264" s="27"/>
      <c r="AW264" s="5"/>
    </row>
    <row r="265" spans="15:49" x14ac:dyDescent="0.2">
      <c r="O265" s="27"/>
      <c r="AW265" s="5"/>
    </row>
    <row r="266" spans="15:49" x14ac:dyDescent="0.2">
      <c r="O266" s="27"/>
      <c r="AW266" s="5"/>
    </row>
    <row r="267" spans="15:49" x14ac:dyDescent="0.2">
      <c r="O267" s="27"/>
      <c r="AW267" s="5"/>
    </row>
    <row r="268" spans="15:49" x14ac:dyDescent="0.2">
      <c r="O268" s="27"/>
      <c r="AW268" s="5"/>
    </row>
    <row r="269" spans="15:49" x14ac:dyDescent="0.2">
      <c r="O269" s="27"/>
      <c r="AW269" s="5"/>
    </row>
    <row r="270" spans="15:49" x14ac:dyDescent="0.2">
      <c r="O270" s="27"/>
      <c r="AW270" s="5"/>
    </row>
    <row r="271" spans="15:49" x14ac:dyDescent="0.2">
      <c r="O271" s="27"/>
      <c r="AW271" s="5"/>
    </row>
    <row r="272" spans="15:49" x14ac:dyDescent="0.2">
      <c r="O272" s="27"/>
      <c r="AW272" s="5"/>
    </row>
    <row r="273" spans="15:49" x14ac:dyDescent="0.2">
      <c r="O273" s="27"/>
      <c r="AW273" s="5"/>
    </row>
    <row r="274" spans="15:49" x14ac:dyDescent="0.2">
      <c r="O274" s="27"/>
      <c r="AW274" s="5"/>
    </row>
    <row r="275" spans="15:49" x14ac:dyDescent="0.2">
      <c r="O275" s="27"/>
      <c r="AW275" s="5"/>
    </row>
    <row r="276" spans="15:49" x14ac:dyDescent="0.2">
      <c r="O276" s="27"/>
      <c r="AW276" s="5"/>
    </row>
    <row r="277" spans="15:49" x14ac:dyDescent="0.2">
      <c r="O277" s="27"/>
      <c r="AW277" s="5"/>
    </row>
    <row r="278" spans="15:49" x14ac:dyDescent="0.2">
      <c r="O278" s="27"/>
      <c r="AW278" s="5"/>
    </row>
    <row r="279" spans="15:49" x14ac:dyDescent="0.2">
      <c r="O279" s="27"/>
      <c r="AW279" s="5"/>
    </row>
    <row r="280" spans="15:49" x14ac:dyDescent="0.2">
      <c r="O280" s="27"/>
      <c r="AW280" s="5"/>
    </row>
    <row r="281" spans="15:49" x14ac:dyDescent="0.2">
      <c r="O281" s="27"/>
      <c r="AW281" s="5"/>
    </row>
    <row r="282" spans="15:49" x14ac:dyDescent="0.2">
      <c r="O282" s="27"/>
      <c r="AW282" s="5"/>
    </row>
    <row r="283" spans="15:49" x14ac:dyDescent="0.2">
      <c r="O283" s="27"/>
      <c r="AW283" s="5"/>
    </row>
    <row r="284" spans="15:49" x14ac:dyDescent="0.2">
      <c r="O284" s="27"/>
      <c r="AW284" s="5"/>
    </row>
    <row r="285" spans="15:49" x14ac:dyDescent="0.2">
      <c r="O285" s="27"/>
      <c r="AW285" s="5"/>
    </row>
    <row r="286" spans="15:49" x14ac:dyDescent="0.2">
      <c r="O286" s="27"/>
      <c r="AW286" s="5"/>
    </row>
    <row r="287" spans="15:49" x14ac:dyDescent="0.2">
      <c r="O287" s="27"/>
      <c r="AW287" s="5"/>
    </row>
    <row r="288" spans="15:49" x14ac:dyDescent="0.2">
      <c r="O288" s="27"/>
      <c r="AW288" s="5"/>
    </row>
    <row r="289" spans="15:49" x14ac:dyDescent="0.2">
      <c r="O289" s="27"/>
      <c r="AW289" s="5"/>
    </row>
    <row r="290" spans="15:49" x14ac:dyDescent="0.2">
      <c r="O290" s="27"/>
      <c r="AW290" s="5"/>
    </row>
    <row r="291" spans="15:49" x14ac:dyDescent="0.2">
      <c r="O291" s="27"/>
      <c r="AW291" s="5"/>
    </row>
    <row r="292" spans="15:49" x14ac:dyDescent="0.2">
      <c r="O292" s="27"/>
      <c r="AW292" s="5"/>
    </row>
    <row r="293" spans="15:49" x14ac:dyDescent="0.2">
      <c r="O293" s="27"/>
      <c r="AW293" s="5"/>
    </row>
    <row r="294" spans="15:49" x14ac:dyDescent="0.2">
      <c r="O294" s="27"/>
      <c r="AW294" s="5"/>
    </row>
    <row r="295" spans="15:49" x14ac:dyDescent="0.2">
      <c r="O295" s="27"/>
      <c r="AW295" s="5"/>
    </row>
    <row r="296" spans="15:49" x14ac:dyDescent="0.2">
      <c r="O296" s="27"/>
      <c r="AW296" s="5"/>
    </row>
    <row r="297" spans="15:49" x14ac:dyDescent="0.2">
      <c r="O297" s="27"/>
      <c r="AW297" s="5"/>
    </row>
    <row r="298" spans="15:49" x14ac:dyDescent="0.2">
      <c r="O298" s="27"/>
      <c r="AW298" s="5"/>
    </row>
    <row r="299" spans="15:49" x14ac:dyDescent="0.2">
      <c r="O299" s="27"/>
      <c r="AW299" s="5"/>
    </row>
    <row r="300" spans="15:49" x14ac:dyDescent="0.2">
      <c r="O300" s="27"/>
      <c r="AW300" s="5"/>
    </row>
    <row r="301" spans="15:49" x14ac:dyDescent="0.2">
      <c r="O301" s="27"/>
      <c r="AW301" s="5"/>
    </row>
    <row r="302" spans="15:49" x14ac:dyDescent="0.2">
      <c r="O302" s="27"/>
      <c r="AW302" s="5"/>
    </row>
    <row r="303" spans="15:49" x14ac:dyDescent="0.2">
      <c r="O303" s="27"/>
      <c r="AW303" s="5"/>
    </row>
    <row r="304" spans="15:49" x14ac:dyDescent="0.2">
      <c r="O304" s="27"/>
      <c r="AW304" s="5"/>
    </row>
    <row r="305" spans="15:49" x14ac:dyDescent="0.2">
      <c r="O305" s="27"/>
      <c r="AW305" s="5"/>
    </row>
    <row r="306" spans="15:49" x14ac:dyDescent="0.2">
      <c r="O306" s="27"/>
      <c r="AW306" s="5"/>
    </row>
    <row r="307" spans="15:49" x14ac:dyDescent="0.2">
      <c r="O307" s="27"/>
      <c r="AW307" s="5"/>
    </row>
    <row r="308" spans="15:49" x14ac:dyDescent="0.2">
      <c r="O308" s="27"/>
      <c r="AW308" s="5"/>
    </row>
    <row r="309" spans="15:49" x14ac:dyDescent="0.2">
      <c r="O309" s="27"/>
      <c r="AW309" s="5"/>
    </row>
    <row r="310" spans="15:49" x14ac:dyDescent="0.2">
      <c r="O310" s="27"/>
      <c r="AW310" s="5"/>
    </row>
    <row r="311" spans="15:49" x14ac:dyDescent="0.2">
      <c r="O311" s="27"/>
      <c r="AW311" s="5"/>
    </row>
    <row r="312" spans="15:49" x14ac:dyDescent="0.2">
      <c r="O312" s="27"/>
      <c r="AW312" s="5"/>
    </row>
    <row r="313" spans="15:49" x14ac:dyDescent="0.2">
      <c r="O313" s="27"/>
      <c r="AW313" s="5"/>
    </row>
    <row r="314" spans="15:49" x14ac:dyDescent="0.2">
      <c r="O314" s="27"/>
      <c r="AW314" s="5"/>
    </row>
    <row r="315" spans="15:49" x14ac:dyDescent="0.2">
      <c r="O315" s="27"/>
      <c r="AW315" s="5"/>
    </row>
    <row r="316" spans="15:49" x14ac:dyDescent="0.2">
      <c r="O316" s="27"/>
      <c r="AW316" s="5"/>
    </row>
    <row r="317" spans="15:49" x14ac:dyDescent="0.2">
      <c r="O317" s="27"/>
      <c r="AW317" s="5"/>
    </row>
    <row r="318" spans="15:49" x14ac:dyDescent="0.2">
      <c r="O318" s="27"/>
      <c r="AW318" s="5"/>
    </row>
    <row r="319" spans="15:49" x14ac:dyDescent="0.2">
      <c r="O319" s="27"/>
      <c r="AW319" s="5"/>
    </row>
    <row r="320" spans="15:49" x14ac:dyDescent="0.2">
      <c r="O320" s="27"/>
      <c r="AW320" s="5"/>
    </row>
    <row r="321" spans="15:49" x14ac:dyDescent="0.2">
      <c r="O321" s="27"/>
      <c r="AW321" s="5"/>
    </row>
    <row r="322" spans="15:49" x14ac:dyDescent="0.2">
      <c r="O322" s="27"/>
      <c r="AW322" s="5"/>
    </row>
    <row r="323" spans="15:49" x14ac:dyDescent="0.2">
      <c r="O323" s="27"/>
      <c r="AW323" s="5"/>
    </row>
    <row r="324" spans="15:49" x14ac:dyDescent="0.2">
      <c r="O324" s="27"/>
      <c r="AW324" s="5"/>
    </row>
    <row r="325" spans="15:49" x14ac:dyDescent="0.2">
      <c r="O325" s="27"/>
      <c r="AW325" s="5"/>
    </row>
    <row r="326" spans="15:49" x14ac:dyDescent="0.2">
      <c r="O326" s="27"/>
      <c r="AW326" s="5"/>
    </row>
    <row r="327" spans="15:49" x14ac:dyDescent="0.2">
      <c r="O327" s="27"/>
      <c r="AW327" s="5"/>
    </row>
    <row r="328" spans="15:49" x14ac:dyDescent="0.2">
      <c r="O328" s="27"/>
      <c r="AW328" s="5"/>
    </row>
    <row r="329" spans="15:49" x14ac:dyDescent="0.2">
      <c r="O329" s="27"/>
      <c r="AW329" s="5"/>
    </row>
    <row r="330" spans="15:49" x14ac:dyDescent="0.2">
      <c r="O330" s="27"/>
      <c r="AW330" s="5"/>
    </row>
    <row r="331" spans="15:49" x14ac:dyDescent="0.2">
      <c r="O331" s="27"/>
      <c r="AW331" s="5"/>
    </row>
    <row r="332" spans="15:49" x14ac:dyDescent="0.2">
      <c r="O332" s="27"/>
      <c r="AW332" s="5"/>
    </row>
    <row r="333" spans="15:49" x14ac:dyDescent="0.2">
      <c r="O333" s="27"/>
      <c r="AW333" s="5"/>
    </row>
    <row r="334" spans="15:49" x14ac:dyDescent="0.2">
      <c r="O334" s="27"/>
      <c r="AW334" s="5"/>
    </row>
    <row r="335" spans="15:49" x14ac:dyDescent="0.2">
      <c r="O335" s="27"/>
      <c r="AW335" s="5"/>
    </row>
    <row r="336" spans="15:49" x14ac:dyDescent="0.2">
      <c r="O336" s="27"/>
      <c r="AW336" s="5"/>
    </row>
    <row r="337" spans="15:49" x14ac:dyDescent="0.2">
      <c r="O337" s="27"/>
      <c r="AW337" s="5"/>
    </row>
    <row r="338" spans="15:49" x14ac:dyDescent="0.2">
      <c r="O338" s="27"/>
      <c r="AW338" s="5"/>
    </row>
    <row r="339" spans="15:49" x14ac:dyDescent="0.2">
      <c r="O339" s="27"/>
      <c r="AW339" s="5"/>
    </row>
    <row r="340" spans="15:49" x14ac:dyDescent="0.2">
      <c r="O340" s="27"/>
      <c r="AW340" s="5"/>
    </row>
    <row r="341" spans="15:49" x14ac:dyDescent="0.2">
      <c r="O341" s="27"/>
      <c r="AW341" s="5"/>
    </row>
    <row r="342" spans="15:49" x14ac:dyDescent="0.2">
      <c r="O342" s="27"/>
      <c r="AW342" s="5"/>
    </row>
    <row r="343" spans="15:49" x14ac:dyDescent="0.2">
      <c r="O343" s="27"/>
      <c r="AW343" s="5"/>
    </row>
    <row r="344" spans="15:49" x14ac:dyDescent="0.2">
      <c r="O344" s="27"/>
      <c r="AW344" s="5"/>
    </row>
    <row r="345" spans="15:49" x14ac:dyDescent="0.2">
      <c r="O345" s="27"/>
      <c r="AW345" s="5"/>
    </row>
    <row r="346" spans="15:49" x14ac:dyDescent="0.2">
      <c r="O346" s="27"/>
      <c r="AW346" s="5"/>
    </row>
    <row r="347" spans="15:49" x14ac:dyDescent="0.2">
      <c r="O347" s="27"/>
      <c r="AW347" s="5"/>
    </row>
    <row r="348" spans="15:49" x14ac:dyDescent="0.2">
      <c r="O348" s="27"/>
      <c r="AW348" s="5"/>
    </row>
    <row r="349" spans="15:49" x14ac:dyDescent="0.2">
      <c r="O349" s="27"/>
      <c r="AW349" s="5"/>
    </row>
    <row r="350" spans="15:49" x14ac:dyDescent="0.2">
      <c r="O350" s="27"/>
      <c r="AW350" s="5"/>
    </row>
    <row r="351" spans="15:49" x14ac:dyDescent="0.2">
      <c r="O351" s="27"/>
      <c r="AW351" s="5"/>
    </row>
    <row r="352" spans="15:49" x14ac:dyDescent="0.2">
      <c r="O352" s="27"/>
      <c r="AW352" s="5"/>
    </row>
    <row r="353" spans="15:49" x14ac:dyDescent="0.2">
      <c r="O353" s="27"/>
      <c r="AW353" s="5"/>
    </row>
    <row r="354" spans="15:49" x14ac:dyDescent="0.2">
      <c r="O354" s="27"/>
      <c r="AW354" s="5"/>
    </row>
    <row r="355" spans="15:49" x14ac:dyDescent="0.2">
      <c r="O355" s="27"/>
      <c r="AW355" s="5"/>
    </row>
    <row r="356" spans="15:49" x14ac:dyDescent="0.2">
      <c r="O356" s="27"/>
      <c r="AW356" s="5"/>
    </row>
    <row r="357" spans="15:49" x14ac:dyDescent="0.2">
      <c r="O357" s="27"/>
      <c r="AW357" s="5"/>
    </row>
    <row r="358" spans="15:49" x14ac:dyDescent="0.2">
      <c r="O358" s="27"/>
      <c r="AW358" s="5"/>
    </row>
    <row r="359" spans="15:49" x14ac:dyDescent="0.2">
      <c r="O359" s="27"/>
      <c r="AW359" s="5"/>
    </row>
    <row r="360" spans="15:49" x14ac:dyDescent="0.2">
      <c r="O360" s="27"/>
      <c r="AW360" s="5"/>
    </row>
    <row r="361" spans="15:49" x14ac:dyDescent="0.2">
      <c r="O361" s="27"/>
      <c r="AW361" s="5"/>
    </row>
    <row r="362" spans="15:49" x14ac:dyDescent="0.2">
      <c r="O362" s="27"/>
      <c r="AW362" s="5"/>
    </row>
    <row r="363" spans="15:49" x14ac:dyDescent="0.2">
      <c r="O363" s="27"/>
      <c r="AW363" s="5"/>
    </row>
    <row r="364" spans="15:49" x14ac:dyDescent="0.2">
      <c r="O364" s="27"/>
      <c r="AW364" s="5"/>
    </row>
    <row r="365" spans="15:49" x14ac:dyDescent="0.2">
      <c r="O365" s="27"/>
      <c r="AW365" s="5"/>
    </row>
    <row r="366" spans="15:49" x14ac:dyDescent="0.2">
      <c r="O366" s="27"/>
      <c r="AW366" s="5"/>
    </row>
    <row r="367" spans="15:49" x14ac:dyDescent="0.2">
      <c r="O367" s="27"/>
      <c r="AW367" s="5"/>
    </row>
    <row r="368" spans="15:49" x14ac:dyDescent="0.2">
      <c r="O368" s="27"/>
      <c r="AW368" s="5"/>
    </row>
    <row r="369" spans="15:49" x14ac:dyDescent="0.2">
      <c r="O369" s="27"/>
      <c r="AW369" s="5"/>
    </row>
    <row r="370" spans="15:49" x14ac:dyDescent="0.2">
      <c r="O370" s="27"/>
      <c r="AW370" s="5"/>
    </row>
    <row r="371" spans="15:49" x14ac:dyDescent="0.2">
      <c r="O371" s="27"/>
      <c r="AW371" s="5"/>
    </row>
    <row r="372" spans="15:49" x14ac:dyDescent="0.2">
      <c r="O372" s="27"/>
      <c r="AW372" s="5"/>
    </row>
    <row r="373" spans="15:49" x14ac:dyDescent="0.2">
      <c r="O373" s="27"/>
      <c r="AW373" s="5"/>
    </row>
    <row r="374" spans="15:49" x14ac:dyDescent="0.2">
      <c r="O374" s="27"/>
      <c r="AW374" s="5"/>
    </row>
    <row r="375" spans="15:49" x14ac:dyDescent="0.2">
      <c r="O375" s="27"/>
      <c r="AW375" s="5"/>
    </row>
    <row r="376" spans="15:49" x14ac:dyDescent="0.2">
      <c r="O376" s="27"/>
      <c r="AW376" s="5"/>
    </row>
    <row r="377" spans="15:49" x14ac:dyDescent="0.2">
      <c r="O377" s="27"/>
      <c r="AW377" s="5"/>
    </row>
    <row r="378" spans="15:49" x14ac:dyDescent="0.2">
      <c r="O378" s="27"/>
      <c r="AW378" s="5"/>
    </row>
    <row r="379" spans="15:49" x14ac:dyDescent="0.2">
      <c r="O379" s="27"/>
      <c r="AW379" s="5"/>
    </row>
    <row r="380" spans="15:49" x14ac:dyDescent="0.2">
      <c r="O380" s="27"/>
      <c r="AW380" s="5"/>
    </row>
    <row r="381" spans="15:49" x14ac:dyDescent="0.2">
      <c r="O381" s="27"/>
      <c r="AW381" s="5"/>
    </row>
    <row r="382" spans="15:49" x14ac:dyDescent="0.2">
      <c r="O382" s="27"/>
      <c r="AW382" s="5"/>
    </row>
    <row r="383" spans="15:49" x14ac:dyDescent="0.2">
      <c r="O383" s="27"/>
      <c r="AW383" s="5"/>
    </row>
    <row r="384" spans="15:49" x14ac:dyDescent="0.2">
      <c r="O384" s="27"/>
      <c r="AW384" s="5"/>
    </row>
    <row r="385" spans="15:49" x14ac:dyDescent="0.2">
      <c r="O385" s="27"/>
      <c r="AW385" s="5"/>
    </row>
    <row r="386" spans="15:49" x14ac:dyDescent="0.2">
      <c r="O386" s="27"/>
      <c r="AW386" s="5"/>
    </row>
    <row r="387" spans="15:49" x14ac:dyDescent="0.2">
      <c r="O387" s="27"/>
      <c r="AW387" s="5"/>
    </row>
    <row r="388" spans="15:49" x14ac:dyDescent="0.2">
      <c r="O388" s="27"/>
      <c r="AW388" s="5"/>
    </row>
    <row r="389" spans="15:49" x14ac:dyDescent="0.2">
      <c r="O389" s="27"/>
      <c r="AW389" s="5"/>
    </row>
    <row r="390" spans="15:49" x14ac:dyDescent="0.2">
      <c r="O390" s="27"/>
      <c r="AW390" s="5"/>
    </row>
    <row r="391" spans="15:49" x14ac:dyDescent="0.2">
      <c r="O391" s="27"/>
      <c r="AW391" s="5"/>
    </row>
    <row r="392" spans="15:49" x14ac:dyDescent="0.2">
      <c r="O392" s="27"/>
      <c r="AW392" s="5"/>
    </row>
    <row r="393" spans="15:49" x14ac:dyDescent="0.2">
      <c r="O393" s="27"/>
      <c r="AW393" s="5"/>
    </row>
    <row r="394" spans="15:49" x14ac:dyDescent="0.2">
      <c r="O394" s="27"/>
      <c r="AW394" s="5"/>
    </row>
    <row r="395" spans="15:49" x14ac:dyDescent="0.2">
      <c r="O395" s="27"/>
      <c r="AW395" s="5"/>
    </row>
    <row r="396" spans="15:49" x14ac:dyDescent="0.2">
      <c r="O396" s="27"/>
      <c r="AW396" s="5"/>
    </row>
    <row r="397" spans="15:49" x14ac:dyDescent="0.2">
      <c r="O397" s="27"/>
      <c r="AW397" s="5"/>
    </row>
    <row r="398" spans="15:49" x14ac:dyDescent="0.2">
      <c r="O398" s="27"/>
      <c r="AW398" s="5"/>
    </row>
    <row r="399" spans="15:49" x14ac:dyDescent="0.2">
      <c r="O399" s="27"/>
      <c r="AW399" s="5"/>
    </row>
    <row r="400" spans="15:49" x14ac:dyDescent="0.2">
      <c r="O400" s="27"/>
      <c r="AW400" s="5"/>
    </row>
    <row r="401" spans="15:49" x14ac:dyDescent="0.2">
      <c r="O401" s="27"/>
      <c r="AW401" s="5"/>
    </row>
    <row r="402" spans="15:49" x14ac:dyDescent="0.2">
      <c r="O402" s="27"/>
      <c r="AW402" s="5"/>
    </row>
    <row r="403" spans="15:49" x14ac:dyDescent="0.2">
      <c r="O403" s="27"/>
      <c r="AW403" s="5"/>
    </row>
    <row r="404" spans="15:49" x14ac:dyDescent="0.2">
      <c r="O404" s="27"/>
      <c r="AW404" s="5"/>
    </row>
    <row r="405" spans="15:49" x14ac:dyDescent="0.2">
      <c r="O405" s="27"/>
      <c r="AW405" s="5"/>
    </row>
    <row r="406" spans="15:49" x14ac:dyDescent="0.2">
      <c r="O406" s="27"/>
      <c r="AW406" s="5"/>
    </row>
    <row r="407" spans="15:49" x14ac:dyDescent="0.2">
      <c r="O407" s="27"/>
      <c r="AW407" s="5"/>
    </row>
    <row r="408" spans="15:49" x14ac:dyDescent="0.2">
      <c r="O408" s="27"/>
      <c r="AW408" s="5"/>
    </row>
    <row r="409" spans="15:49" x14ac:dyDescent="0.2">
      <c r="O409" s="27"/>
      <c r="AW409" s="5"/>
    </row>
    <row r="410" spans="15:49" x14ac:dyDescent="0.2">
      <c r="O410" s="27"/>
      <c r="AW410" s="5"/>
    </row>
    <row r="411" spans="15:49" x14ac:dyDescent="0.2">
      <c r="O411" s="27"/>
      <c r="AW411" s="5"/>
    </row>
    <row r="412" spans="15:49" x14ac:dyDescent="0.2">
      <c r="O412" s="27"/>
      <c r="AW412" s="5"/>
    </row>
    <row r="413" spans="15:49" x14ac:dyDescent="0.2">
      <c r="O413" s="27"/>
      <c r="AW413" s="5"/>
    </row>
    <row r="414" spans="15:49" x14ac:dyDescent="0.2">
      <c r="O414" s="27"/>
      <c r="AW414" s="5"/>
    </row>
    <row r="415" spans="15:49" x14ac:dyDescent="0.2">
      <c r="O415" s="27"/>
      <c r="AW415" s="5"/>
    </row>
    <row r="416" spans="15:49" x14ac:dyDescent="0.2">
      <c r="O416" s="27"/>
      <c r="AW416" s="5"/>
    </row>
    <row r="417" spans="15:49" x14ac:dyDescent="0.2">
      <c r="O417" s="27"/>
      <c r="AW417" s="5"/>
    </row>
    <row r="418" spans="15:49" x14ac:dyDescent="0.2">
      <c r="O418" s="27"/>
      <c r="AW418" s="5"/>
    </row>
    <row r="419" spans="15:49" x14ac:dyDescent="0.2">
      <c r="O419" s="27"/>
      <c r="AW419" s="5"/>
    </row>
    <row r="420" spans="15:49" x14ac:dyDescent="0.2">
      <c r="O420" s="27"/>
      <c r="AW420" s="5"/>
    </row>
    <row r="421" spans="15:49" x14ac:dyDescent="0.2">
      <c r="O421" s="27"/>
      <c r="AW421" s="5"/>
    </row>
    <row r="422" spans="15:49" x14ac:dyDescent="0.2">
      <c r="O422" s="27"/>
      <c r="AW422" s="5"/>
    </row>
    <row r="423" spans="15:49" x14ac:dyDescent="0.2">
      <c r="O423" s="27"/>
      <c r="AW423" s="5"/>
    </row>
    <row r="424" spans="15:49" x14ac:dyDescent="0.2">
      <c r="O424" s="27"/>
      <c r="AW424" s="5"/>
    </row>
    <row r="425" spans="15:49" x14ac:dyDescent="0.2">
      <c r="O425" s="27"/>
      <c r="AW425" s="5"/>
    </row>
    <row r="426" spans="15:49" x14ac:dyDescent="0.2">
      <c r="O426" s="27"/>
      <c r="AW426" s="5"/>
    </row>
    <row r="427" spans="15:49" x14ac:dyDescent="0.2">
      <c r="O427" s="27"/>
      <c r="AW427" s="5"/>
    </row>
    <row r="428" spans="15:49" x14ac:dyDescent="0.2">
      <c r="O428" s="27"/>
      <c r="AW428" s="5"/>
    </row>
    <row r="429" spans="15:49" x14ac:dyDescent="0.2">
      <c r="O429" s="27"/>
      <c r="AW429" s="5"/>
    </row>
    <row r="430" spans="15:49" x14ac:dyDescent="0.2">
      <c r="O430" s="27"/>
      <c r="AW430" s="5"/>
    </row>
    <row r="431" spans="15:49" x14ac:dyDescent="0.2">
      <c r="O431" s="27"/>
      <c r="AW431" s="5"/>
    </row>
    <row r="432" spans="15:49" x14ac:dyDescent="0.2">
      <c r="O432" s="27"/>
      <c r="AW432" s="5"/>
    </row>
    <row r="433" spans="15:49" x14ac:dyDescent="0.2">
      <c r="O433" s="27"/>
      <c r="AW433" s="5"/>
    </row>
    <row r="434" spans="15:49" x14ac:dyDescent="0.2">
      <c r="O434" s="27"/>
      <c r="AW434" s="5"/>
    </row>
    <row r="435" spans="15:49" x14ac:dyDescent="0.2">
      <c r="O435" s="27"/>
      <c r="AW435" s="5"/>
    </row>
    <row r="436" spans="15:49" x14ac:dyDescent="0.2">
      <c r="O436" s="27"/>
      <c r="AW436" s="5"/>
    </row>
    <row r="437" spans="15:49" x14ac:dyDescent="0.2">
      <c r="O437" s="27"/>
      <c r="AW437" s="5"/>
    </row>
    <row r="438" spans="15:49" x14ac:dyDescent="0.2">
      <c r="O438" s="27"/>
      <c r="AW438" s="5"/>
    </row>
    <row r="439" spans="15:49" x14ac:dyDescent="0.2">
      <c r="O439" s="27"/>
      <c r="AW439" s="5"/>
    </row>
    <row r="440" spans="15:49" x14ac:dyDescent="0.2">
      <c r="O440" s="27"/>
      <c r="AW440" s="5"/>
    </row>
    <row r="441" spans="15:49" x14ac:dyDescent="0.2">
      <c r="O441" s="27"/>
      <c r="AW441" s="5"/>
    </row>
    <row r="442" spans="15:49" x14ac:dyDescent="0.2">
      <c r="O442" s="27"/>
      <c r="AW442" s="5"/>
    </row>
    <row r="443" spans="15:49" x14ac:dyDescent="0.2">
      <c r="O443" s="27"/>
      <c r="AW443" s="5"/>
    </row>
    <row r="444" spans="15:49" x14ac:dyDescent="0.2">
      <c r="O444" s="27"/>
      <c r="AW444" s="5"/>
    </row>
    <row r="445" spans="15:49" x14ac:dyDescent="0.2">
      <c r="O445" s="27"/>
      <c r="AW445" s="5"/>
    </row>
    <row r="446" spans="15:49" x14ac:dyDescent="0.2">
      <c r="O446" s="27"/>
      <c r="AW446" s="5"/>
    </row>
    <row r="447" spans="15:49" x14ac:dyDescent="0.2">
      <c r="O447" s="27"/>
      <c r="AW447" s="5"/>
    </row>
    <row r="448" spans="15:49" x14ac:dyDescent="0.2">
      <c r="O448" s="27"/>
      <c r="AW448" s="5"/>
    </row>
    <row r="449" spans="15:49" x14ac:dyDescent="0.2">
      <c r="O449" s="27"/>
      <c r="AW449" s="5"/>
    </row>
    <row r="450" spans="15:49" x14ac:dyDescent="0.2">
      <c r="O450" s="27"/>
      <c r="AW450" s="5"/>
    </row>
    <row r="451" spans="15:49" x14ac:dyDescent="0.2">
      <c r="O451" s="27"/>
      <c r="AW451" s="5"/>
    </row>
    <row r="452" spans="15:49" x14ac:dyDescent="0.2">
      <c r="O452" s="27"/>
      <c r="AW452" s="5"/>
    </row>
    <row r="453" spans="15:49" x14ac:dyDescent="0.2">
      <c r="O453" s="27"/>
      <c r="AW453" s="5"/>
    </row>
    <row r="454" spans="15:49" x14ac:dyDescent="0.2">
      <c r="O454" s="27"/>
      <c r="AW454" s="5"/>
    </row>
    <row r="455" spans="15:49" x14ac:dyDescent="0.2">
      <c r="O455" s="27"/>
      <c r="AW455" s="5"/>
    </row>
    <row r="456" spans="15:49" x14ac:dyDescent="0.2">
      <c r="O456" s="27"/>
      <c r="AW456" s="5"/>
    </row>
    <row r="457" spans="15:49" x14ac:dyDescent="0.2">
      <c r="O457" s="27"/>
      <c r="AW457" s="5"/>
    </row>
    <row r="458" spans="15:49" x14ac:dyDescent="0.2">
      <c r="O458" s="27"/>
      <c r="AW458" s="5"/>
    </row>
    <row r="459" spans="15:49" x14ac:dyDescent="0.2">
      <c r="O459" s="27"/>
      <c r="AW459" s="5"/>
    </row>
    <row r="460" spans="15:49" x14ac:dyDescent="0.2">
      <c r="O460" s="27"/>
      <c r="AW460" s="5"/>
    </row>
    <row r="461" spans="15:49" x14ac:dyDescent="0.2">
      <c r="O461" s="27"/>
      <c r="AW461" s="5"/>
    </row>
    <row r="462" spans="15:49" x14ac:dyDescent="0.2">
      <c r="O462" s="27"/>
      <c r="AW462" s="5"/>
    </row>
    <row r="463" spans="15:49" x14ac:dyDescent="0.2">
      <c r="O463" s="27"/>
      <c r="AW463" s="5"/>
    </row>
    <row r="464" spans="15:49" x14ac:dyDescent="0.2">
      <c r="O464" s="27"/>
      <c r="AW464" s="5"/>
    </row>
    <row r="465" spans="15:49" x14ac:dyDescent="0.2">
      <c r="O465" s="27"/>
      <c r="AW465" s="5"/>
    </row>
    <row r="466" spans="15:49" x14ac:dyDescent="0.2">
      <c r="O466" s="27"/>
      <c r="AW466" s="5"/>
    </row>
    <row r="467" spans="15:49" x14ac:dyDescent="0.2">
      <c r="O467" s="27"/>
      <c r="AW467" s="5"/>
    </row>
    <row r="468" spans="15:49" x14ac:dyDescent="0.2">
      <c r="O468" s="27"/>
      <c r="AW468" s="5"/>
    </row>
    <row r="469" spans="15:49" x14ac:dyDescent="0.2">
      <c r="O469" s="27"/>
      <c r="AW469" s="5"/>
    </row>
    <row r="470" spans="15:49" x14ac:dyDescent="0.2">
      <c r="O470" s="27"/>
      <c r="AW470" s="5"/>
    </row>
    <row r="471" spans="15:49" x14ac:dyDescent="0.2">
      <c r="O471" s="27"/>
      <c r="AW471" s="5"/>
    </row>
    <row r="472" spans="15:49" x14ac:dyDescent="0.2">
      <c r="O472" s="27"/>
      <c r="AW472" s="5"/>
    </row>
    <row r="473" spans="15:49" x14ac:dyDescent="0.2">
      <c r="O473" s="27"/>
      <c r="AW473" s="5"/>
    </row>
    <row r="474" spans="15:49" x14ac:dyDescent="0.2">
      <c r="O474" s="27"/>
      <c r="AW474" s="5"/>
    </row>
    <row r="475" spans="15:49" x14ac:dyDescent="0.2">
      <c r="O475" s="27"/>
      <c r="AW475" s="5"/>
    </row>
    <row r="476" spans="15:49" x14ac:dyDescent="0.2">
      <c r="O476" s="27"/>
      <c r="AW476" s="5"/>
    </row>
    <row r="477" spans="15:49" x14ac:dyDescent="0.2">
      <c r="O477" s="27"/>
      <c r="AW477" s="5"/>
    </row>
    <row r="478" spans="15:49" x14ac:dyDescent="0.2">
      <c r="O478" s="27"/>
      <c r="AW478" s="5"/>
    </row>
    <row r="479" spans="15:49" x14ac:dyDescent="0.2">
      <c r="O479" s="27"/>
      <c r="AW479" s="5"/>
    </row>
    <row r="480" spans="15:49" x14ac:dyDescent="0.2">
      <c r="O480" s="27"/>
      <c r="AW480" s="5"/>
    </row>
    <row r="481" spans="15:49" x14ac:dyDescent="0.2">
      <c r="O481" s="27"/>
      <c r="AW481" s="5"/>
    </row>
    <row r="482" spans="15:49" x14ac:dyDescent="0.2">
      <c r="O482" s="27"/>
      <c r="AW482" s="5"/>
    </row>
    <row r="483" spans="15:49" x14ac:dyDescent="0.2">
      <c r="O483" s="27"/>
      <c r="AW483" s="5"/>
    </row>
    <row r="484" spans="15:49" x14ac:dyDescent="0.2">
      <c r="O484" s="27"/>
      <c r="AW484" s="5"/>
    </row>
    <row r="485" spans="15:49" x14ac:dyDescent="0.2">
      <c r="O485" s="27"/>
      <c r="AW485" s="5"/>
    </row>
    <row r="486" spans="15:49" x14ac:dyDescent="0.2">
      <c r="O486" s="27"/>
      <c r="AW486" s="5"/>
    </row>
    <row r="487" spans="15:49" x14ac:dyDescent="0.2">
      <c r="O487" s="27"/>
      <c r="AW487" s="5"/>
    </row>
    <row r="488" spans="15:49" x14ac:dyDescent="0.2">
      <c r="O488" s="27"/>
      <c r="AW488" s="5"/>
    </row>
    <row r="489" spans="15:49" x14ac:dyDescent="0.2">
      <c r="O489" s="27"/>
      <c r="AW489" s="5"/>
    </row>
    <row r="490" spans="15:49" x14ac:dyDescent="0.2">
      <c r="O490" s="27"/>
      <c r="AW490" s="5"/>
    </row>
    <row r="491" spans="15:49" x14ac:dyDescent="0.2">
      <c r="O491" s="27"/>
      <c r="AW491" s="5"/>
    </row>
    <row r="492" spans="15:49" x14ac:dyDescent="0.2">
      <c r="O492" s="27"/>
      <c r="AW492" s="5"/>
    </row>
    <row r="493" spans="15:49" x14ac:dyDescent="0.2">
      <c r="O493" s="27"/>
      <c r="AW493" s="5"/>
    </row>
    <row r="494" spans="15:49" x14ac:dyDescent="0.2">
      <c r="O494" s="27"/>
      <c r="AW494" s="5"/>
    </row>
    <row r="495" spans="15:49" x14ac:dyDescent="0.2">
      <c r="O495" s="27"/>
      <c r="AW495" s="5"/>
    </row>
    <row r="496" spans="15:49" x14ac:dyDescent="0.2">
      <c r="O496" s="27"/>
      <c r="AW496" s="5"/>
    </row>
    <row r="497" spans="15:49" x14ac:dyDescent="0.2">
      <c r="O497" s="27"/>
      <c r="AW497" s="5"/>
    </row>
    <row r="498" spans="15:49" x14ac:dyDescent="0.2">
      <c r="O498" s="27"/>
      <c r="AW498" s="5"/>
    </row>
    <row r="499" spans="15:49" x14ac:dyDescent="0.2">
      <c r="O499" s="27"/>
      <c r="AW499" s="5"/>
    </row>
    <row r="500" spans="15:49" x14ac:dyDescent="0.2">
      <c r="O500" s="27"/>
      <c r="AW500" s="5"/>
    </row>
    <row r="501" spans="15:49" x14ac:dyDescent="0.2">
      <c r="O501" s="27"/>
      <c r="AW501" s="5"/>
    </row>
    <row r="502" spans="15:49" x14ac:dyDescent="0.2">
      <c r="O502" s="27"/>
      <c r="AW502" s="5"/>
    </row>
    <row r="503" spans="15:49" x14ac:dyDescent="0.2">
      <c r="O503" s="27"/>
      <c r="AW503" s="5"/>
    </row>
    <row r="504" spans="15:49" x14ac:dyDescent="0.2">
      <c r="O504" s="27"/>
      <c r="AW504" s="5"/>
    </row>
    <row r="505" spans="15:49" x14ac:dyDescent="0.2">
      <c r="O505" s="27"/>
      <c r="AW505" s="5"/>
    </row>
    <row r="506" spans="15:49" x14ac:dyDescent="0.2">
      <c r="O506" s="27"/>
      <c r="AW506" s="5"/>
    </row>
    <row r="507" spans="15:49" x14ac:dyDescent="0.2">
      <c r="O507" s="27"/>
      <c r="AW507" s="5"/>
    </row>
    <row r="508" spans="15:49" x14ac:dyDescent="0.2">
      <c r="O508" s="27"/>
      <c r="AW508" s="5"/>
    </row>
    <row r="509" spans="15:49" x14ac:dyDescent="0.2">
      <c r="O509" s="27"/>
      <c r="AW509" s="5"/>
    </row>
    <row r="510" spans="15:49" x14ac:dyDescent="0.2">
      <c r="O510" s="27"/>
      <c r="AW510" s="5"/>
    </row>
    <row r="511" spans="15:49" x14ac:dyDescent="0.2">
      <c r="O511" s="27"/>
      <c r="AW511" s="5"/>
    </row>
    <row r="512" spans="15:49" x14ac:dyDescent="0.2">
      <c r="O512" s="27"/>
      <c r="AW512" s="5"/>
    </row>
    <row r="513" spans="15:49" x14ac:dyDescent="0.2">
      <c r="O513" s="27"/>
      <c r="AW513" s="5"/>
    </row>
    <row r="514" spans="15:49" x14ac:dyDescent="0.2">
      <c r="O514" s="27"/>
      <c r="AW514" s="5"/>
    </row>
    <row r="515" spans="15:49" x14ac:dyDescent="0.2">
      <c r="O515" s="27"/>
      <c r="AW515" s="5"/>
    </row>
    <row r="516" spans="15:49" x14ac:dyDescent="0.2">
      <c r="O516" s="27"/>
      <c r="AW516" s="5"/>
    </row>
    <row r="517" spans="15:49" x14ac:dyDescent="0.2">
      <c r="O517" s="27"/>
      <c r="AW517" s="5"/>
    </row>
    <row r="518" spans="15:49" x14ac:dyDescent="0.2">
      <c r="O518" s="27"/>
      <c r="AW518" s="5"/>
    </row>
    <row r="519" spans="15:49" x14ac:dyDescent="0.2">
      <c r="O519" s="27"/>
      <c r="AW519" s="5"/>
    </row>
    <row r="520" spans="15:49" x14ac:dyDescent="0.2">
      <c r="O520" s="27"/>
      <c r="AW520" s="5"/>
    </row>
    <row r="521" spans="15:49" x14ac:dyDescent="0.2">
      <c r="O521" s="27"/>
      <c r="AW521" s="5"/>
    </row>
    <row r="522" spans="15:49" x14ac:dyDescent="0.2">
      <c r="O522" s="27"/>
      <c r="AW522" s="5"/>
    </row>
    <row r="523" spans="15:49" x14ac:dyDescent="0.2">
      <c r="O523" s="27"/>
      <c r="AW523" s="5"/>
    </row>
    <row r="524" spans="15:49" x14ac:dyDescent="0.2">
      <c r="O524" s="27"/>
      <c r="AW524" s="5"/>
    </row>
    <row r="525" spans="15:49" x14ac:dyDescent="0.2">
      <c r="O525" s="27"/>
      <c r="AW525" s="5"/>
    </row>
    <row r="526" spans="15:49" x14ac:dyDescent="0.2">
      <c r="O526" s="27"/>
      <c r="AW526" s="5"/>
    </row>
    <row r="527" spans="15:49" x14ac:dyDescent="0.2">
      <c r="O527" s="27"/>
      <c r="AW527" s="5"/>
    </row>
    <row r="528" spans="15:49" x14ac:dyDescent="0.2">
      <c r="O528" s="27"/>
      <c r="AW528" s="5"/>
    </row>
    <row r="529" spans="15:49" x14ac:dyDescent="0.2">
      <c r="O529" s="27"/>
      <c r="AW529" s="5"/>
    </row>
    <row r="530" spans="15:49" x14ac:dyDescent="0.2">
      <c r="O530" s="27"/>
      <c r="AW530" s="5"/>
    </row>
    <row r="531" spans="15:49" x14ac:dyDescent="0.2">
      <c r="O531" s="27"/>
      <c r="AW531" s="5"/>
    </row>
    <row r="532" spans="15:49" x14ac:dyDescent="0.2">
      <c r="O532" s="27"/>
      <c r="AW532" s="5"/>
    </row>
    <row r="533" spans="15:49" x14ac:dyDescent="0.2">
      <c r="O533" s="27"/>
      <c r="AW533" s="5"/>
    </row>
    <row r="534" spans="15:49" x14ac:dyDescent="0.2">
      <c r="O534" s="27"/>
      <c r="AW534" s="5"/>
    </row>
    <row r="535" spans="15:49" x14ac:dyDescent="0.2">
      <c r="O535" s="27"/>
      <c r="AW535" s="5"/>
    </row>
    <row r="536" spans="15:49" x14ac:dyDescent="0.2">
      <c r="O536" s="27"/>
      <c r="AW536" s="5"/>
    </row>
    <row r="537" spans="15:49" x14ac:dyDescent="0.2">
      <c r="O537" s="27"/>
      <c r="AW537" s="5"/>
    </row>
    <row r="538" spans="15:49" x14ac:dyDescent="0.2">
      <c r="O538" s="27"/>
      <c r="AW538" s="5"/>
    </row>
    <row r="539" spans="15:49" x14ac:dyDescent="0.2">
      <c r="O539" s="27"/>
      <c r="AW539" s="5"/>
    </row>
    <row r="540" spans="15:49" x14ac:dyDescent="0.2">
      <c r="O540" s="27"/>
      <c r="AW540" s="5"/>
    </row>
    <row r="541" spans="15:49" x14ac:dyDescent="0.2">
      <c r="O541" s="27"/>
      <c r="AW541" s="5"/>
    </row>
    <row r="542" spans="15:49" x14ac:dyDescent="0.2">
      <c r="O542" s="27"/>
      <c r="AW542" s="5"/>
    </row>
    <row r="543" spans="15:49" x14ac:dyDescent="0.2">
      <c r="O543" s="27"/>
      <c r="AW543" s="5"/>
    </row>
    <row r="544" spans="15:49" x14ac:dyDescent="0.2">
      <c r="O544" s="27"/>
      <c r="AW544" s="5"/>
    </row>
    <row r="545" spans="15:49" x14ac:dyDescent="0.2">
      <c r="O545" s="27"/>
      <c r="AW545" s="5"/>
    </row>
    <row r="546" spans="15:49" x14ac:dyDescent="0.2">
      <c r="O546" s="27"/>
      <c r="AW546" s="5"/>
    </row>
    <row r="547" spans="15:49" x14ac:dyDescent="0.2">
      <c r="O547" s="27"/>
      <c r="AW547" s="5"/>
    </row>
    <row r="548" spans="15:49" x14ac:dyDescent="0.2">
      <c r="O548" s="27"/>
      <c r="AW548" s="5"/>
    </row>
    <row r="549" spans="15:49" x14ac:dyDescent="0.2">
      <c r="O549" s="27"/>
      <c r="AW549" s="5"/>
    </row>
    <row r="550" spans="15:49" x14ac:dyDescent="0.2">
      <c r="O550" s="27"/>
      <c r="AW550" s="5"/>
    </row>
    <row r="551" spans="15:49" x14ac:dyDescent="0.2">
      <c r="O551" s="27"/>
      <c r="AW551" s="5"/>
    </row>
    <row r="552" spans="15:49" x14ac:dyDescent="0.2">
      <c r="O552" s="27"/>
      <c r="AW552" s="5"/>
    </row>
    <row r="553" spans="15:49" x14ac:dyDescent="0.2">
      <c r="O553" s="27"/>
      <c r="AW553" s="5"/>
    </row>
    <row r="554" spans="15:49" x14ac:dyDescent="0.2">
      <c r="O554" s="27"/>
      <c r="AW554" s="5"/>
    </row>
    <row r="555" spans="15:49" x14ac:dyDescent="0.2">
      <c r="O555" s="27"/>
      <c r="AW555" s="5"/>
    </row>
    <row r="556" spans="15:49" x14ac:dyDescent="0.2">
      <c r="O556" s="27"/>
      <c r="AW556" s="5"/>
    </row>
    <row r="557" spans="15:49" x14ac:dyDescent="0.2">
      <c r="O557" s="27"/>
      <c r="AW557" s="5"/>
    </row>
    <row r="558" spans="15:49" x14ac:dyDescent="0.2">
      <c r="O558" s="27"/>
      <c r="AW558" s="5"/>
    </row>
    <row r="559" spans="15:49" x14ac:dyDescent="0.2">
      <c r="O559" s="27"/>
      <c r="AW559" s="5"/>
    </row>
    <row r="560" spans="15:49" x14ac:dyDescent="0.2">
      <c r="O560" s="27"/>
      <c r="AW560" s="5"/>
    </row>
    <row r="561" spans="15:49" x14ac:dyDescent="0.2">
      <c r="O561" s="27"/>
      <c r="AW561" s="5"/>
    </row>
    <row r="562" spans="15:49" x14ac:dyDescent="0.2">
      <c r="O562" s="27"/>
      <c r="AW562" s="5"/>
    </row>
    <row r="563" spans="15:49" x14ac:dyDescent="0.2">
      <c r="O563" s="27"/>
      <c r="AW563" s="5"/>
    </row>
    <row r="564" spans="15:49" x14ac:dyDescent="0.2">
      <c r="O564" s="27"/>
      <c r="AW564" s="5"/>
    </row>
    <row r="565" spans="15:49" x14ac:dyDescent="0.2">
      <c r="O565" s="27"/>
      <c r="AW565" s="5"/>
    </row>
    <row r="566" spans="15:49" x14ac:dyDescent="0.2">
      <c r="O566" s="27"/>
      <c r="AW566" s="5"/>
    </row>
    <row r="567" spans="15:49" x14ac:dyDescent="0.2">
      <c r="O567" s="27"/>
      <c r="AW567" s="5"/>
    </row>
    <row r="568" spans="15:49" x14ac:dyDescent="0.2">
      <c r="O568" s="27"/>
      <c r="AW568" s="5"/>
    </row>
    <row r="569" spans="15:49" x14ac:dyDescent="0.2">
      <c r="O569" s="27"/>
      <c r="AW569" s="5"/>
    </row>
    <row r="570" spans="15:49" x14ac:dyDescent="0.2">
      <c r="O570" s="27"/>
      <c r="AW570" s="5"/>
    </row>
    <row r="571" spans="15:49" x14ac:dyDescent="0.2">
      <c r="O571" s="27"/>
      <c r="AW571" s="5"/>
    </row>
    <row r="572" spans="15:49" x14ac:dyDescent="0.2">
      <c r="O572" s="27"/>
      <c r="AW572" s="5"/>
    </row>
    <row r="573" spans="15:49" x14ac:dyDescent="0.2">
      <c r="O573" s="27"/>
      <c r="AW573" s="5"/>
    </row>
    <row r="574" spans="15:49" x14ac:dyDescent="0.2">
      <c r="O574" s="27"/>
      <c r="AW574" s="5"/>
    </row>
    <row r="575" spans="15:49" x14ac:dyDescent="0.2">
      <c r="O575" s="27"/>
      <c r="AW575" s="5"/>
    </row>
    <row r="576" spans="15:49" x14ac:dyDescent="0.2">
      <c r="O576" s="27"/>
      <c r="AW576" s="5"/>
    </row>
    <row r="577" spans="15:49" x14ac:dyDescent="0.2">
      <c r="O577" s="27"/>
      <c r="AW577" s="5"/>
    </row>
    <row r="578" spans="15:49" x14ac:dyDescent="0.2">
      <c r="O578" s="27"/>
      <c r="AW578" s="5"/>
    </row>
    <row r="579" spans="15:49" x14ac:dyDescent="0.2">
      <c r="O579" s="27"/>
      <c r="AW579" s="5"/>
    </row>
    <row r="580" spans="15:49" x14ac:dyDescent="0.2">
      <c r="O580" s="27"/>
      <c r="AW580" s="5"/>
    </row>
    <row r="581" spans="15:49" x14ac:dyDescent="0.2">
      <c r="O581" s="27"/>
      <c r="AW581" s="5"/>
    </row>
    <row r="582" spans="15:49" x14ac:dyDescent="0.2">
      <c r="O582" s="27"/>
      <c r="AW582" s="5"/>
    </row>
    <row r="583" spans="15:49" x14ac:dyDescent="0.2">
      <c r="O583" s="27"/>
      <c r="AW583" s="5"/>
    </row>
    <row r="584" spans="15:49" x14ac:dyDescent="0.2">
      <c r="O584" s="27"/>
      <c r="AW584" s="5"/>
    </row>
    <row r="585" spans="15:49" x14ac:dyDescent="0.2">
      <c r="O585" s="27"/>
      <c r="AW585" s="5"/>
    </row>
    <row r="586" spans="15:49" x14ac:dyDescent="0.2">
      <c r="O586" s="27"/>
      <c r="AW586" s="5"/>
    </row>
    <row r="587" spans="15:49" x14ac:dyDescent="0.2">
      <c r="O587" s="27"/>
      <c r="AW587" s="5"/>
    </row>
    <row r="588" spans="15:49" x14ac:dyDescent="0.2">
      <c r="O588" s="27"/>
      <c r="AW588" s="5"/>
    </row>
    <row r="589" spans="15:49" x14ac:dyDescent="0.2">
      <c r="O589" s="27"/>
      <c r="AW589" s="5"/>
    </row>
    <row r="590" spans="15:49" x14ac:dyDescent="0.2">
      <c r="O590" s="27"/>
      <c r="AW590" s="5"/>
    </row>
    <row r="591" spans="15:49" x14ac:dyDescent="0.2">
      <c r="O591" s="27"/>
      <c r="AW591" s="5"/>
    </row>
    <row r="592" spans="15:49" x14ac:dyDescent="0.2">
      <c r="O592" s="27"/>
      <c r="AW592" s="5"/>
    </row>
    <row r="593" spans="15:49" x14ac:dyDescent="0.2">
      <c r="O593" s="27"/>
      <c r="AW593" s="5"/>
    </row>
    <row r="594" spans="15:49" x14ac:dyDescent="0.2">
      <c r="O594" s="27"/>
      <c r="AW594" s="5"/>
    </row>
    <row r="595" spans="15:49" x14ac:dyDescent="0.2">
      <c r="O595" s="27"/>
      <c r="AW595" s="5"/>
    </row>
    <row r="596" spans="15:49" x14ac:dyDescent="0.2">
      <c r="O596" s="27"/>
      <c r="AW596" s="5"/>
    </row>
    <row r="597" spans="15:49" x14ac:dyDescent="0.2">
      <c r="O597" s="27"/>
      <c r="AW597" s="5"/>
    </row>
    <row r="598" spans="15:49" x14ac:dyDescent="0.2">
      <c r="O598" s="27"/>
      <c r="AW598" s="5"/>
    </row>
    <row r="599" spans="15:49" x14ac:dyDescent="0.2">
      <c r="O599" s="27"/>
      <c r="AW599" s="5"/>
    </row>
    <row r="600" spans="15:49" x14ac:dyDescent="0.2">
      <c r="O600" s="27"/>
      <c r="AW600" s="5"/>
    </row>
    <row r="601" spans="15:49" x14ac:dyDescent="0.2">
      <c r="O601" s="27"/>
      <c r="AW601" s="5"/>
    </row>
    <row r="602" spans="15:49" x14ac:dyDescent="0.2">
      <c r="O602" s="27"/>
      <c r="AW602" s="5"/>
    </row>
    <row r="603" spans="15:49" x14ac:dyDescent="0.2">
      <c r="O603" s="27"/>
      <c r="AW603" s="5"/>
    </row>
    <row r="604" spans="15:49" x14ac:dyDescent="0.2">
      <c r="O604" s="27"/>
      <c r="AW604" s="5"/>
    </row>
    <row r="605" spans="15:49" x14ac:dyDescent="0.2">
      <c r="O605" s="27"/>
      <c r="AW605" s="5"/>
    </row>
    <row r="606" spans="15:49" x14ac:dyDescent="0.2">
      <c r="O606" s="27"/>
      <c r="AW606" s="5"/>
    </row>
    <row r="607" spans="15:49" x14ac:dyDescent="0.2">
      <c r="O607" s="27"/>
      <c r="AW607" s="5"/>
    </row>
    <row r="608" spans="15:49" x14ac:dyDescent="0.2">
      <c r="O608" s="27"/>
      <c r="AW608" s="5"/>
    </row>
    <row r="609" spans="15:49" x14ac:dyDescent="0.2">
      <c r="O609" s="27"/>
      <c r="AW609" s="5"/>
    </row>
    <row r="610" spans="15:49" x14ac:dyDescent="0.2">
      <c r="O610" s="27"/>
      <c r="AW610" s="5"/>
    </row>
    <row r="611" spans="15:49" x14ac:dyDescent="0.2">
      <c r="O611" s="27"/>
      <c r="AW611" s="5"/>
    </row>
    <row r="612" spans="15:49" x14ac:dyDescent="0.2">
      <c r="O612" s="27"/>
      <c r="AW612" s="5"/>
    </row>
    <row r="613" spans="15:49" x14ac:dyDescent="0.2">
      <c r="O613" s="27"/>
      <c r="AW613" s="5"/>
    </row>
    <row r="614" spans="15:49" x14ac:dyDescent="0.2">
      <c r="O614" s="27"/>
      <c r="AW614" s="5"/>
    </row>
    <row r="615" spans="15:49" x14ac:dyDescent="0.2">
      <c r="O615" s="27"/>
      <c r="AW615" s="5"/>
    </row>
    <row r="616" spans="15:49" x14ac:dyDescent="0.2">
      <c r="O616" s="27"/>
      <c r="AW616" s="5"/>
    </row>
    <row r="617" spans="15:49" x14ac:dyDescent="0.2">
      <c r="O617" s="27"/>
      <c r="AW617" s="5"/>
    </row>
    <row r="618" spans="15:49" x14ac:dyDescent="0.2">
      <c r="O618" s="27"/>
      <c r="AW618" s="5"/>
    </row>
    <row r="619" spans="15:49" x14ac:dyDescent="0.2">
      <c r="O619" s="27"/>
      <c r="AW619" s="5"/>
    </row>
    <row r="620" spans="15:49" x14ac:dyDescent="0.2">
      <c r="O620" s="27"/>
      <c r="AW620" s="5"/>
    </row>
    <row r="621" spans="15:49" x14ac:dyDescent="0.2">
      <c r="O621" s="27"/>
      <c r="AW621" s="5"/>
    </row>
    <row r="622" spans="15:49" x14ac:dyDescent="0.2">
      <c r="O622" s="27"/>
      <c r="AW622" s="5"/>
    </row>
    <row r="623" spans="15:49" x14ac:dyDescent="0.2">
      <c r="O623" s="27"/>
      <c r="AW623" s="5"/>
    </row>
    <row r="624" spans="15:49" x14ac:dyDescent="0.2">
      <c r="O624" s="27"/>
      <c r="AW624" s="5"/>
    </row>
    <row r="625" spans="15:49" x14ac:dyDescent="0.2">
      <c r="O625" s="27"/>
      <c r="AW625" s="5"/>
    </row>
    <row r="626" spans="15:49" x14ac:dyDescent="0.2">
      <c r="O626" s="27"/>
      <c r="AW626" s="5"/>
    </row>
    <row r="627" spans="15:49" x14ac:dyDescent="0.2">
      <c r="O627" s="27"/>
      <c r="AW627" s="5"/>
    </row>
    <row r="628" spans="15:49" x14ac:dyDescent="0.2">
      <c r="O628" s="27"/>
      <c r="AW628" s="5"/>
    </row>
    <row r="629" spans="15:49" x14ac:dyDescent="0.2">
      <c r="O629" s="27"/>
      <c r="AW629" s="5"/>
    </row>
    <row r="630" spans="15:49" x14ac:dyDescent="0.2">
      <c r="O630" s="27"/>
      <c r="AW630" s="5"/>
    </row>
    <row r="631" spans="15:49" x14ac:dyDescent="0.2">
      <c r="O631" s="27"/>
      <c r="AW631" s="5"/>
    </row>
    <row r="632" spans="15:49" x14ac:dyDescent="0.2">
      <c r="O632" s="27"/>
      <c r="AW632" s="5"/>
    </row>
    <row r="633" spans="15:49" x14ac:dyDescent="0.2">
      <c r="O633" s="27"/>
      <c r="AW633" s="5"/>
    </row>
    <row r="634" spans="15:49" x14ac:dyDescent="0.2">
      <c r="O634" s="27"/>
      <c r="AW634" s="5"/>
    </row>
    <row r="635" spans="15:49" x14ac:dyDescent="0.2">
      <c r="O635" s="27"/>
      <c r="AW635" s="5"/>
    </row>
    <row r="636" spans="15:49" x14ac:dyDescent="0.2">
      <c r="O636" s="27"/>
      <c r="AW636" s="5"/>
    </row>
    <row r="637" spans="15:49" x14ac:dyDescent="0.2">
      <c r="O637" s="27"/>
      <c r="AW637" s="5"/>
    </row>
    <row r="638" spans="15:49" x14ac:dyDescent="0.2">
      <c r="O638" s="27"/>
      <c r="AW638" s="5"/>
    </row>
    <row r="639" spans="15:49" x14ac:dyDescent="0.2">
      <c r="O639" s="27"/>
      <c r="AW639" s="5"/>
    </row>
    <row r="640" spans="15:49" x14ac:dyDescent="0.2">
      <c r="O640" s="27"/>
      <c r="AW640" s="5"/>
    </row>
    <row r="641" spans="15:49" x14ac:dyDescent="0.2">
      <c r="O641" s="27"/>
      <c r="AW641" s="5"/>
    </row>
    <row r="642" spans="15:49" x14ac:dyDescent="0.2">
      <c r="O642" s="27"/>
      <c r="AW642" s="5"/>
    </row>
    <row r="643" spans="15:49" x14ac:dyDescent="0.2">
      <c r="O643" s="27"/>
      <c r="AW643" s="5"/>
    </row>
    <row r="644" spans="15:49" x14ac:dyDescent="0.2">
      <c r="O644" s="27"/>
      <c r="AW644" s="5"/>
    </row>
    <row r="645" spans="15:49" x14ac:dyDescent="0.2">
      <c r="O645" s="27"/>
      <c r="AW645" s="5"/>
    </row>
    <row r="646" spans="15:49" x14ac:dyDescent="0.2">
      <c r="O646" s="27"/>
      <c r="AW646" s="5"/>
    </row>
    <row r="647" spans="15:49" x14ac:dyDescent="0.2">
      <c r="O647" s="27"/>
      <c r="AW647" s="5"/>
    </row>
    <row r="648" spans="15:49" x14ac:dyDescent="0.2">
      <c r="O648" s="27"/>
      <c r="AW648" s="5"/>
    </row>
    <row r="649" spans="15:49" x14ac:dyDescent="0.2">
      <c r="O649" s="27"/>
      <c r="AW649" s="5"/>
    </row>
    <row r="650" spans="15:49" x14ac:dyDescent="0.2">
      <c r="O650" s="27"/>
      <c r="AW650" s="5"/>
    </row>
    <row r="651" spans="15:49" x14ac:dyDescent="0.2">
      <c r="O651" s="27"/>
      <c r="AW651" s="5"/>
    </row>
    <row r="652" spans="15:49" x14ac:dyDescent="0.2">
      <c r="O652" s="27"/>
      <c r="AW652" s="5"/>
    </row>
    <row r="653" spans="15:49" x14ac:dyDescent="0.2">
      <c r="O653" s="27"/>
      <c r="AW653" s="5"/>
    </row>
    <row r="654" spans="15:49" x14ac:dyDescent="0.2">
      <c r="O654" s="27"/>
      <c r="AW654" s="5"/>
    </row>
    <row r="655" spans="15:49" x14ac:dyDescent="0.2">
      <c r="O655" s="27"/>
      <c r="AW655" s="5"/>
    </row>
    <row r="656" spans="15:49" x14ac:dyDescent="0.2">
      <c r="O656" s="27"/>
      <c r="AW656" s="5"/>
    </row>
    <row r="657" spans="15:49" x14ac:dyDescent="0.2">
      <c r="O657" s="27"/>
      <c r="AW657" s="5"/>
    </row>
    <row r="658" spans="15:49" x14ac:dyDescent="0.2">
      <c r="O658" s="27"/>
      <c r="AW658" s="5"/>
    </row>
    <row r="659" spans="15:49" x14ac:dyDescent="0.2">
      <c r="O659" s="27"/>
      <c r="AW659" s="5"/>
    </row>
    <row r="660" spans="15:49" x14ac:dyDescent="0.2">
      <c r="O660" s="27"/>
      <c r="AW660" s="5"/>
    </row>
    <row r="661" spans="15:49" x14ac:dyDescent="0.2">
      <c r="O661" s="27"/>
      <c r="AW661" s="5"/>
    </row>
    <row r="662" spans="15:49" x14ac:dyDescent="0.2">
      <c r="O662" s="27"/>
      <c r="AW662" s="5"/>
    </row>
    <row r="663" spans="15:49" x14ac:dyDescent="0.2">
      <c r="O663" s="27"/>
      <c r="AW663" s="5"/>
    </row>
    <row r="664" spans="15:49" x14ac:dyDescent="0.2">
      <c r="O664" s="27"/>
      <c r="AW664" s="5"/>
    </row>
    <row r="665" spans="15:49" x14ac:dyDescent="0.2">
      <c r="O665" s="27"/>
      <c r="AW665" s="5"/>
    </row>
    <row r="666" spans="15:49" x14ac:dyDescent="0.2">
      <c r="O666" s="27"/>
      <c r="AW666" s="5"/>
    </row>
    <row r="667" spans="15:49" x14ac:dyDescent="0.2">
      <c r="O667" s="27"/>
      <c r="AW667" s="5"/>
    </row>
    <row r="668" spans="15:49" x14ac:dyDescent="0.2">
      <c r="O668" s="27"/>
      <c r="AW668" s="5"/>
    </row>
    <row r="669" spans="15:49" x14ac:dyDescent="0.2">
      <c r="O669" s="27"/>
      <c r="AW669" s="5"/>
    </row>
    <row r="670" spans="15:49" x14ac:dyDescent="0.2">
      <c r="O670" s="27"/>
      <c r="AW670" s="5"/>
    </row>
    <row r="671" spans="15:49" x14ac:dyDescent="0.2">
      <c r="O671" s="27"/>
      <c r="AW671" s="5"/>
    </row>
    <row r="672" spans="15:49" x14ac:dyDescent="0.2">
      <c r="O672" s="27"/>
      <c r="AW672" s="5"/>
    </row>
    <row r="673" spans="15:49" x14ac:dyDescent="0.2">
      <c r="O673" s="27"/>
      <c r="AW673" s="5"/>
    </row>
    <row r="674" spans="15:49" x14ac:dyDescent="0.2">
      <c r="O674" s="27"/>
      <c r="AW674" s="5"/>
    </row>
    <row r="675" spans="15:49" x14ac:dyDescent="0.2">
      <c r="O675" s="27"/>
      <c r="AW675" s="5"/>
    </row>
    <row r="676" spans="15:49" x14ac:dyDescent="0.2">
      <c r="O676" s="27"/>
      <c r="AW676" s="5"/>
    </row>
    <row r="677" spans="15:49" x14ac:dyDescent="0.2">
      <c r="O677" s="27"/>
      <c r="AW677" s="5"/>
    </row>
    <row r="678" spans="15:49" x14ac:dyDescent="0.2">
      <c r="O678" s="27"/>
      <c r="AW678" s="5"/>
    </row>
    <row r="679" spans="15:49" x14ac:dyDescent="0.2">
      <c r="O679" s="27"/>
      <c r="AW679" s="5"/>
    </row>
    <row r="680" spans="15:49" x14ac:dyDescent="0.2">
      <c r="O680" s="27"/>
      <c r="AW680" s="5"/>
    </row>
    <row r="681" spans="15:49" x14ac:dyDescent="0.2">
      <c r="O681" s="27"/>
      <c r="AW681" s="5"/>
    </row>
    <row r="682" spans="15:49" x14ac:dyDescent="0.2">
      <c r="O682" s="27"/>
      <c r="AW682" s="5"/>
    </row>
    <row r="683" spans="15:49" x14ac:dyDescent="0.2">
      <c r="O683" s="27"/>
      <c r="AW683" s="5"/>
    </row>
    <row r="684" spans="15:49" x14ac:dyDescent="0.2">
      <c r="O684" s="27"/>
      <c r="AW684" s="5"/>
    </row>
    <row r="685" spans="15:49" x14ac:dyDescent="0.2">
      <c r="O685" s="27"/>
      <c r="AW685" s="5"/>
    </row>
    <row r="686" spans="15:49" x14ac:dyDescent="0.2">
      <c r="O686" s="27"/>
      <c r="AW686" s="5"/>
    </row>
    <row r="687" spans="15:49" x14ac:dyDescent="0.2">
      <c r="O687" s="27"/>
      <c r="AW687" s="5"/>
    </row>
    <row r="688" spans="15:49" x14ac:dyDescent="0.2">
      <c r="O688" s="27"/>
      <c r="AW688" s="5"/>
    </row>
    <row r="689" spans="15:49" x14ac:dyDescent="0.2">
      <c r="O689" s="27"/>
      <c r="AW689" s="5"/>
    </row>
    <row r="690" spans="15:49" x14ac:dyDescent="0.2">
      <c r="O690" s="27"/>
      <c r="AW690" s="5"/>
    </row>
    <row r="691" spans="15:49" x14ac:dyDescent="0.2">
      <c r="O691" s="27"/>
      <c r="AW691" s="5"/>
    </row>
    <row r="692" spans="15:49" x14ac:dyDescent="0.2">
      <c r="O692" s="27"/>
      <c r="AW692" s="5"/>
    </row>
    <row r="693" spans="15:49" x14ac:dyDescent="0.2">
      <c r="O693" s="27"/>
      <c r="AW693" s="5"/>
    </row>
    <row r="694" spans="15:49" x14ac:dyDescent="0.2">
      <c r="O694" s="27"/>
      <c r="AW694" s="5"/>
    </row>
    <row r="695" spans="15:49" x14ac:dyDescent="0.2">
      <c r="O695" s="27"/>
      <c r="AW695" s="5"/>
    </row>
    <row r="696" spans="15:49" x14ac:dyDescent="0.2">
      <c r="O696" s="27"/>
      <c r="AW696" s="5"/>
    </row>
    <row r="697" spans="15:49" x14ac:dyDescent="0.2">
      <c r="O697" s="27"/>
      <c r="AW697" s="5"/>
    </row>
    <row r="698" spans="15:49" x14ac:dyDescent="0.2">
      <c r="O698" s="27"/>
      <c r="AW698" s="5"/>
    </row>
    <row r="699" spans="15:49" x14ac:dyDescent="0.2">
      <c r="O699" s="27"/>
      <c r="AW699" s="5"/>
    </row>
    <row r="700" spans="15:49" x14ac:dyDescent="0.2">
      <c r="O700" s="27"/>
      <c r="AW700" s="5"/>
    </row>
    <row r="701" spans="15:49" x14ac:dyDescent="0.2">
      <c r="O701" s="27"/>
      <c r="AW701" s="5"/>
    </row>
    <row r="702" spans="15:49" x14ac:dyDescent="0.2">
      <c r="O702" s="27"/>
      <c r="AW702" s="5"/>
    </row>
    <row r="703" spans="15:49" x14ac:dyDescent="0.2">
      <c r="O703" s="27"/>
      <c r="AW703" s="5"/>
    </row>
    <row r="704" spans="15:49" x14ac:dyDescent="0.2">
      <c r="O704" s="27"/>
      <c r="AW704" s="5"/>
    </row>
    <row r="705" spans="15:49" x14ac:dyDescent="0.2">
      <c r="O705" s="27"/>
      <c r="AW705" s="5"/>
    </row>
    <row r="706" spans="15:49" x14ac:dyDescent="0.2">
      <c r="O706" s="27"/>
      <c r="AW706" s="5"/>
    </row>
    <row r="707" spans="15:49" x14ac:dyDescent="0.2">
      <c r="O707" s="27"/>
      <c r="AW707" s="5"/>
    </row>
    <row r="708" spans="15:49" x14ac:dyDescent="0.2">
      <c r="O708" s="27"/>
      <c r="AW708" s="5"/>
    </row>
    <row r="709" spans="15:49" x14ac:dyDescent="0.2">
      <c r="O709" s="27"/>
      <c r="AW709" s="5"/>
    </row>
    <row r="710" spans="15:49" x14ac:dyDescent="0.2">
      <c r="O710" s="27"/>
      <c r="AW710" s="5"/>
    </row>
    <row r="711" spans="15:49" x14ac:dyDescent="0.2">
      <c r="O711" s="27"/>
      <c r="AW711" s="5"/>
    </row>
    <row r="712" spans="15:49" x14ac:dyDescent="0.2">
      <c r="O712" s="27"/>
      <c r="AW712" s="5"/>
    </row>
    <row r="713" spans="15:49" x14ac:dyDescent="0.2">
      <c r="O713" s="27"/>
      <c r="AW713" s="5"/>
    </row>
    <row r="714" spans="15:49" x14ac:dyDescent="0.2">
      <c r="O714" s="27"/>
      <c r="AW714" s="5"/>
    </row>
    <row r="715" spans="15:49" x14ac:dyDescent="0.2">
      <c r="O715" s="27"/>
      <c r="AW715" s="5"/>
    </row>
    <row r="716" spans="15:49" x14ac:dyDescent="0.2">
      <c r="O716" s="27"/>
      <c r="AW716" s="5"/>
    </row>
    <row r="717" spans="15:49" x14ac:dyDescent="0.2">
      <c r="O717" s="27"/>
      <c r="AW717" s="5"/>
    </row>
    <row r="718" spans="15:49" x14ac:dyDescent="0.2">
      <c r="O718" s="27"/>
      <c r="AW718" s="5"/>
    </row>
    <row r="719" spans="15:49" x14ac:dyDescent="0.2">
      <c r="O719" s="27"/>
      <c r="AW719" s="5"/>
    </row>
    <row r="720" spans="15:49" x14ac:dyDescent="0.2">
      <c r="O720" s="27"/>
      <c r="AW720" s="5"/>
    </row>
    <row r="721" spans="15:49" x14ac:dyDescent="0.2">
      <c r="O721" s="27"/>
      <c r="AW721" s="5"/>
    </row>
    <row r="722" spans="15:49" x14ac:dyDescent="0.2">
      <c r="O722" s="27"/>
      <c r="AW722" s="5"/>
    </row>
    <row r="723" spans="15:49" x14ac:dyDescent="0.2">
      <c r="O723" s="27"/>
      <c r="AW723" s="5"/>
    </row>
    <row r="724" spans="15:49" x14ac:dyDescent="0.2">
      <c r="O724" s="27"/>
      <c r="AW724" s="5"/>
    </row>
    <row r="725" spans="15:49" x14ac:dyDescent="0.2">
      <c r="O725" s="27"/>
      <c r="AW725" s="5"/>
    </row>
    <row r="726" spans="15:49" x14ac:dyDescent="0.2">
      <c r="O726" s="27"/>
      <c r="AW726" s="5"/>
    </row>
    <row r="727" spans="15:49" x14ac:dyDescent="0.2">
      <c r="O727" s="27"/>
      <c r="AW727" s="5"/>
    </row>
    <row r="728" spans="15:49" x14ac:dyDescent="0.2">
      <c r="O728" s="27"/>
      <c r="AW728" s="5"/>
    </row>
    <row r="729" spans="15:49" x14ac:dyDescent="0.2">
      <c r="O729" s="27"/>
      <c r="AW729" s="5"/>
    </row>
    <row r="730" spans="15:49" x14ac:dyDescent="0.2">
      <c r="O730" s="27"/>
      <c r="AW730" s="5"/>
    </row>
    <row r="731" spans="15:49" x14ac:dyDescent="0.2">
      <c r="O731" s="27"/>
      <c r="AW731" s="5"/>
    </row>
    <row r="732" spans="15:49" x14ac:dyDescent="0.2">
      <c r="O732" s="27"/>
      <c r="AW732" s="5"/>
    </row>
    <row r="733" spans="15:49" x14ac:dyDescent="0.2">
      <c r="O733" s="27"/>
      <c r="AW733" s="5"/>
    </row>
    <row r="734" spans="15:49" x14ac:dyDescent="0.2">
      <c r="O734" s="27"/>
      <c r="AW734" s="5"/>
    </row>
    <row r="735" spans="15:49" x14ac:dyDescent="0.2">
      <c r="O735" s="27"/>
      <c r="AW735" s="5"/>
    </row>
    <row r="736" spans="15:49" x14ac:dyDescent="0.2">
      <c r="O736" s="27"/>
      <c r="AW736" s="5"/>
    </row>
    <row r="737" spans="15:49" x14ac:dyDescent="0.2">
      <c r="O737" s="27"/>
      <c r="AW737" s="5"/>
    </row>
    <row r="738" spans="15:49" x14ac:dyDescent="0.2">
      <c r="O738" s="27"/>
      <c r="AW738" s="5"/>
    </row>
    <row r="739" spans="15:49" x14ac:dyDescent="0.2">
      <c r="O739" s="27"/>
      <c r="AW739" s="5"/>
    </row>
    <row r="740" spans="15:49" x14ac:dyDescent="0.2">
      <c r="O740" s="27"/>
      <c r="AW740" s="5"/>
    </row>
    <row r="741" spans="15:49" x14ac:dyDescent="0.2">
      <c r="O741" s="27"/>
      <c r="AW741" s="5"/>
    </row>
    <row r="742" spans="15:49" x14ac:dyDescent="0.2">
      <c r="O742" s="27"/>
      <c r="AW742" s="5"/>
    </row>
    <row r="743" spans="15:49" x14ac:dyDescent="0.2">
      <c r="O743" s="27"/>
      <c r="AW743" s="5"/>
    </row>
    <row r="744" spans="15:49" x14ac:dyDescent="0.2">
      <c r="O744" s="27"/>
      <c r="AW744" s="5"/>
    </row>
    <row r="745" spans="15:49" x14ac:dyDescent="0.2">
      <c r="O745" s="27"/>
      <c r="AW745" s="5"/>
    </row>
    <row r="746" spans="15:49" x14ac:dyDescent="0.2">
      <c r="O746" s="27"/>
      <c r="AW746" s="5"/>
    </row>
    <row r="747" spans="15:49" x14ac:dyDescent="0.2">
      <c r="O747" s="27"/>
      <c r="AW747" s="5"/>
    </row>
    <row r="748" spans="15:49" x14ac:dyDescent="0.2">
      <c r="O748" s="27"/>
      <c r="AW748" s="5"/>
    </row>
    <row r="749" spans="15:49" x14ac:dyDescent="0.2">
      <c r="O749" s="27"/>
      <c r="AW749" s="5"/>
    </row>
    <row r="750" spans="15:49" x14ac:dyDescent="0.2">
      <c r="O750" s="27"/>
      <c r="AW750" s="5"/>
    </row>
    <row r="751" spans="15:49" x14ac:dyDescent="0.2">
      <c r="O751" s="27"/>
      <c r="AW751" s="5"/>
    </row>
    <row r="752" spans="15:49" x14ac:dyDescent="0.2">
      <c r="O752" s="27"/>
      <c r="AW752" s="5"/>
    </row>
    <row r="753" spans="15:49" x14ac:dyDescent="0.2">
      <c r="O753" s="27"/>
      <c r="AW753" s="5"/>
    </row>
    <row r="754" spans="15:49" x14ac:dyDescent="0.2">
      <c r="O754" s="27"/>
      <c r="AW754" s="5"/>
    </row>
    <row r="755" spans="15:49" x14ac:dyDescent="0.2">
      <c r="O755" s="27"/>
      <c r="AW755" s="5"/>
    </row>
    <row r="756" spans="15:49" x14ac:dyDescent="0.2">
      <c r="O756" s="27"/>
      <c r="AW756" s="5"/>
    </row>
    <row r="757" spans="15:49" x14ac:dyDescent="0.2">
      <c r="O757" s="27"/>
      <c r="AW757" s="5"/>
    </row>
    <row r="758" spans="15:49" x14ac:dyDescent="0.2">
      <c r="O758" s="27"/>
      <c r="AW758" s="5"/>
    </row>
    <row r="759" spans="15:49" x14ac:dyDescent="0.2">
      <c r="O759" s="27"/>
      <c r="AW759" s="5"/>
    </row>
    <row r="760" spans="15:49" x14ac:dyDescent="0.2">
      <c r="O760" s="27"/>
      <c r="AW760" s="5"/>
    </row>
    <row r="761" spans="15:49" x14ac:dyDescent="0.2">
      <c r="O761" s="27"/>
      <c r="AW761" s="5"/>
    </row>
    <row r="762" spans="15:49" x14ac:dyDescent="0.2">
      <c r="O762" s="27"/>
      <c r="AW762" s="5"/>
    </row>
    <row r="763" spans="15:49" x14ac:dyDescent="0.2">
      <c r="O763" s="27"/>
      <c r="AW763" s="5"/>
    </row>
    <row r="764" spans="15:49" x14ac:dyDescent="0.2">
      <c r="O764" s="27"/>
      <c r="AW764" s="5"/>
    </row>
    <row r="765" spans="15:49" x14ac:dyDescent="0.2">
      <c r="O765" s="27"/>
      <c r="AW765" s="5"/>
    </row>
    <row r="766" spans="15:49" x14ac:dyDescent="0.2">
      <c r="O766" s="27"/>
      <c r="AW766" s="5"/>
    </row>
    <row r="767" spans="15:49" x14ac:dyDescent="0.2">
      <c r="O767" s="27"/>
      <c r="AW767" s="5"/>
    </row>
    <row r="768" spans="15:49" x14ac:dyDescent="0.2">
      <c r="O768" s="27"/>
      <c r="AW768" s="5"/>
    </row>
    <row r="769" spans="15:49" x14ac:dyDescent="0.2">
      <c r="O769" s="27"/>
      <c r="AW769" s="5"/>
    </row>
    <row r="770" spans="15:49" x14ac:dyDescent="0.2">
      <c r="O770" s="27"/>
      <c r="AW770" s="5"/>
    </row>
    <row r="771" spans="15:49" x14ac:dyDescent="0.2">
      <c r="O771" s="27"/>
      <c r="AW771" s="5"/>
    </row>
    <row r="772" spans="15:49" x14ac:dyDescent="0.2">
      <c r="O772" s="27"/>
      <c r="AW772" s="5"/>
    </row>
    <row r="773" spans="15:49" x14ac:dyDescent="0.2">
      <c r="O773" s="27"/>
      <c r="AW773" s="5"/>
    </row>
    <row r="774" spans="15:49" x14ac:dyDescent="0.2">
      <c r="O774" s="27"/>
      <c r="AW774" s="5"/>
    </row>
    <row r="775" spans="15:49" x14ac:dyDescent="0.2">
      <c r="O775" s="27"/>
      <c r="AW775" s="5"/>
    </row>
    <row r="776" spans="15:49" x14ac:dyDescent="0.2">
      <c r="O776" s="27"/>
      <c r="AW776" s="5"/>
    </row>
    <row r="777" spans="15:49" x14ac:dyDescent="0.2">
      <c r="O777" s="27"/>
      <c r="AW777" s="5"/>
    </row>
    <row r="778" spans="15:49" x14ac:dyDescent="0.2">
      <c r="O778" s="27"/>
      <c r="AW778" s="5"/>
    </row>
    <row r="779" spans="15:49" x14ac:dyDescent="0.2">
      <c r="O779" s="27"/>
      <c r="AW779" s="5"/>
    </row>
    <row r="780" spans="15:49" x14ac:dyDescent="0.2">
      <c r="O780" s="27"/>
      <c r="AW780" s="5"/>
    </row>
    <row r="781" spans="15:49" x14ac:dyDescent="0.2">
      <c r="O781" s="27"/>
      <c r="AW781" s="5"/>
    </row>
    <row r="782" spans="15:49" x14ac:dyDescent="0.2">
      <c r="O782" s="27"/>
      <c r="AW782" s="5"/>
    </row>
    <row r="783" spans="15:49" x14ac:dyDescent="0.2">
      <c r="O783" s="27"/>
      <c r="AW783" s="5"/>
    </row>
    <row r="784" spans="15:49" x14ac:dyDescent="0.2">
      <c r="O784" s="27"/>
      <c r="AW784" s="5"/>
    </row>
    <row r="785" spans="15:49" x14ac:dyDescent="0.2">
      <c r="O785" s="27"/>
      <c r="AW785" s="5"/>
    </row>
    <row r="786" spans="15:49" x14ac:dyDescent="0.2">
      <c r="O786" s="27"/>
      <c r="AW786" s="5"/>
    </row>
    <row r="787" spans="15:49" x14ac:dyDescent="0.2">
      <c r="O787" s="27"/>
      <c r="AW787" s="5"/>
    </row>
    <row r="788" spans="15:49" x14ac:dyDescent="0.2">
      <c r="O788" s="27"/>
      <c r="AW788" s="5"/>
    </row>
    <row r="789" spans="15:49" x14ac:dyDescent="0.2">
      <c r="O789" s="27"/>
      <c r="AW789" s="5"/>
    </row>
    <row r="790" spans="15:49" x14ac:dyDescent="0.2">
      <c r="O790" s="27"/>
      <c r="AW790" s="5"/>
    </row>
    <row r="791" spans="15:49" x14ac:dyDescent="0.2">
      <c r="O791" s="27"/>
      <c r="AW791" s="5"/>
    </row>
    <row r="792" spans="15:49" x14ac:dyDescent="0.2">
      <c r="O792" s="27"/>
      <c r="AW792" s="5"/>
    </row>
    <row r="793" spans="15:49" x14ac:dyDescent="0.2">
      <c r="O793" s="27"/>
      <c r="AW793" s="5"/>
    </row>
    <row r="794" spans="15:49" x14ac:dyDescent="0.2">
      <c r="O794" s="27"/>
      <c r="AW794" s="5"/>
    </row>
    <row r="795" spans="15:49" x14ac:dyDescent="0.2">
      <c r="O795" s="27"/>
      <c r="AW795" s="5"/>
    </row>
    <row r="796" spans="15:49" x14ac:dyDescent="0.2">
      <c r="O796" s="27"/>
      <c r="AW796" s="5"/>
    </row>
    <row r="797" spans="15:49" x14ac:dyDescent="0.2">
      <c r="O797" s="27"/>
      <c r="AW797" s="5"/>
    </row>
    <row r="798" spans="15:49" x14ac:dyDescent="0.2">
      <c r="O798" s="27"/>
      <c r="AW798" s="5"/>
    </row>
    <row r="799" spans="15:49" x14ac:dyDescent="0.2">
      <c r="O799" s="27"/>
      <c r="AW799" s="5"/>
    </row>
    <row r="800" spans="15:49" x14ac:dyDescent="0.2">
      <c r="O800" s="27"/>
      <c r="AW800" s="5"/>
    </row>
    <row r="801" spans="15:49" x14ac:dyDescent="0.2">
      <c r="O801" s="27"/>
      <c r="AW801" s="5"/>
    </row>
    <row r="802" spans="15:49" x14ac:dyDescent="0.2">
      <c r="O802" s="27"/>
      <c r="AW802" s="5"/>
    </row>
    <row r="803" spans="15:49" x14ac:dyDescent="0.2">
      <c r="O803" s="27"/>
      <c r="AW803" s="5"/>
    </row>
    <row r="804" spans="15:49" x14ac:dyDescent="0.2">
      <c r="O804" s="27"/>
      <c r="AW804" s="5"/>
    </row>
    <row r="805" spans="15:49" x14ac:dyDescent="0.2">
      <c r="O805" s="27"/>
      <c r="AW805" s="5"/>
    </row>
    <row r="806" spans="15:49" x14ac:dyDescent="0.2">
      <c r="O806" s="27"/>
      <c r="AW806" s="5"/>
    </row>
    <row r="807" spans="15:49" x14ac:dyDescent="0.2">
      <c r="O807" s="27"/>
      <c r="AW807" s="5"/>
    </row>
    <row r="808" spans="15:49" x14ac:dyDescent="0.2">
      <c r="O808" s="27"/>
      <c r="AW808" s="5"/>
    </row>
    <row r="809" spans="15:49" x14ac:dyDescent="0.2">
      <c r="O809" s="27"/>
      <c r="AW809" s="5"/>
    </row>
    <row r="810" spans="15:49" x14ac:dyDescent="0.2">
      <c r="O810" s="27"/>
      <c r="AW810" s="5"/>
    </row>
    <row r="811" spans="15:49" x14ac:dyDescent="0.2">
      <c r="O811" s="27"/>
      <c r="AW811" s="5"/>
    </row>
    <row r="812" spans="15:49" x14ac:dyDescent="0.2">
      <c r="O812" s="27"/>
      <c r="AW812" s="5"/>
    </row>
    <row r="813" spans="15:49" x14ac:dyDescent="0.2">
      <c r="O813" s="27"/>
      <c r="AW813" s="5"/>
    </row>
    <row r="814" spans="15:49" x14ac:dyDescent="0.2">
      <c r="O814" s="27"/>
      <c r="AW814" s="5"/>
    </row>
    <row r="815" spans="15:49" x14ac:dyDescent="0.2">
      <c r="O815" s="27"/>
      <c r="AW815" s="5"/>
    </row>
    <row r="816" spans="15:49" x14ac:dyDescent="0.2">
      <c r="O816" s="27"/>
      <c r="AW816" s="5"/>
    </row>
    <row r="817" spans="15:49" x14ac:dyDescent="0.2">
      <c r="O817" s="27"/>
      <c r="AW817" s="5"/>
    </row>
    <row r="818" spans="15:49" x14ac:dyDescent="0.2">
      <c r="O818" s="27"/>
      <c r="AW818" s="5"/>
    </row>
    <row r="819" spans="15:49" x14ac:dyDescent="0.2">
      <c r="O819" s="27"/>
      <c r="AW819" s="5"/>
    </row>
    <row r="820" spans="15:49" x14ac:dyDescent="0.2">
      <c r="O820" s="27"/>
      <c r="AW820" s="5"/>
    </row>
    <row r="821" spans="15:49" x14ac:dyDescent="0.2">
      <c r="O821" s="27"/>
      <c r="AW821" s="5"/>
    </row>
    <row r="822" spans="15:49" x14ac:dyDescent="0.2">
      <c r="O822" s="27"/>
      <c r="AW822" s="5"/>
    </row>
    <row r="823" spans="15:49" x14ac:dyDescent="0.2">
      <c r="O823" s="27"/>
      <c r="AW823" s="5"/>
    </row>
    <row r="824" spans="15:49" x14ac:dyDescent="0.2">
      <c r="O824" s="27"/>
      <c r="AW824" s="5"/>
    </row>
    <row r="825" spans="15:49" x14ac:dyDescent="0.2">
      <c r="O825" s="27"/>
      <c r="AW825" s="5"/>
    </row>
    <row r="826" spans="15:49" x14ac:dyDescent="0.2">
      <c r="O826" s="27"/>
      <c r="AW826" s="5"/>
    </row>
    <row r="827" spans="15:49" x14ac:dyDescent="0.2">
      <c r="O827" s="27"/>
      <c r="AW827" s="5"/>
    </row>
    <row r="828" spans="15:49" x14ac:dyDescent="0.2">
      <c r="O828" s="27"/>
      <c r="AW828" s="5"/>
    </row>
    <row r="829" spans="15:49" x14ac:dyDescent="0.2">
      <c r="O829" s="27"/>
      <c r="AW829" s="5"/>
    </row>
    <row r="830" spans="15:49" x14ac:dyDescent="0.2">
      <c r="O830" s="27"/>
      <c r="AW830" s="5"/>
    </row>
    <row r="831" spans="15:49" x14ac:dyDescent="0.2">
      <c r="O831" s="27"/>
      <c r="AW831" s="5"/>
    </row>
    <row r="832" spans="15:49" x14ac:dyDescent="0.2">
      <c r="O832" s="27"/>
      <c r="AW832" s="5"/>
    </row>
    <row r="833" spans="15:49" x14ac:dyDescent="0.2">
      <c r="O833" s="27"/>
      <c r="AW833" s="5"/>
    </row>
    <row r="834" spans="15:49" x14ac:dyDescent="0.2">
      <c r="O834" s="27"/>
      <c r="AW834" s="5"/>
    </row>
    <row r="835" spans="15:49" x14ac:dyDescent="0.2">
      <c r="O835" s="27"/>
      <c r="AW835" s="5"/>
    </row>
    <row r="836" spans="15:49" x14ac:dyDescent="0.2">
      <c r="O836" s="27"/>
      <c r="AW836" s="5"/>
    </row>
    <row r="837" spans="15:49" x14ac:dyDescent="0.2">
      <c r="O837" s="27"/>
      <c r="AW837" s="5"/>
    </row>
    <row r="838" spans="15:49" x14ac:dyDescent="0.2">
      <c r="O838" s="27"/>
      <c r="AW838" s="5"/>
    </row>
    <row r="839" spans="15:49" x14ac:dyDescent="0.2">
      <c r="O839" s="27"/>
      <c r="AW839" s="5"/>
    </row>
    <row r="840" spans="15:49" x14ac:dyDescent="0.2">
      <c r="O840" s="27"/>
      <c r="AW840" s="5"/>
    </row>
    <row r="841" spans="15:49" x14ac:dyDescent="0.2">
      <c r="O841" s="27"/>
      <c r="AW841" s="5"/>
    </row>
    <row r="842" spans="15:49" x14ac:dyDescent="0.2">
      <c r="O842" s="27"/>
      <c r="AW842" s="5"/>
    </row>
    <row r="843" spans="15:49" x14ac:dyDescent="0.2">
      <c r="O843" s="27"/>
      <c r="AW843" s="5"/>
    </row>
    <row r="844" spans="15:49" x14ac:dyDescent="0.2">
      <c r="O844" s="27"/>
      <c r="AW844" s="5"/>
    </row>
    <row r="845" spans="15:49" x14ac:dyDescent="0.2">
      <c r="O845" s="27"/>
      <c r="AW845" s="5"/>
    </row>
    <row r="846" spans="15:49" x14ac:dyDescent="0.2">
      <c r="O846" s="27"/>
      <c r="AW846" s="5"/>
    </row>
    <row r="847" spans="15:49" x14ac:dyDescent="0.2">
      <c r="O847" s="27"/>
      <c r="AW847" s="5"/>
    </row>
    <row r="848" spans="15:49" x14ac:dyDescent="0.2">
      <c r="O848" s="27"/>
      <c r="AW848" s="5"/>
    </row>
    <row r="849" spans="15:49" x14ac:dyDescent="0.2">
      <c r="O849" s="27"/>
      <c r="AW849" s="5"/>
    </row>
    <row r="850" spans="15:49" x14ac:dyDescent="0.2">
      <c r="O850" s="27"/>
      <c r="AW850" s="5"/>
    </row>
    <row r="851" spans="15:49" x14ac:dyDescent="0.2">
      <c r="O851" s="27"/>
      <c r="AW851" s="5"/>
    </row>
    <row r="852" spans="15:49" x14ac:dyDescent="0.2">
      <c r="O852" s="27"/>
      <c r="AW852" s="5"/>
    </row>
    <row r="853" spans="15:49" x14ac:dyDescent="0.2">
      <c r="O853" s="27"/>
      <c r="AW853" s="5"/>
    </row>
    <row r="854" spans="15:49" x14ac:dyDescent="0.2">
      <c r="O854" s="27"/>
      <c r="AW854" s="5"/>
    </row>
    <row r="855" spans="15:49" x14ac:dyDescent="0.2">
      <c r="O855" s="27"/>
      <c r="AW855" s="5"/>
    </row>
    <row r="856" spans="15:49" x14ac:dyDescent="0.2">
      <c r="O856" s="27"/>
      <c r="AW856" s="5"/>
    </row>
    <row r="857" spans="15:49" x14ac:dyDescent="0.2">
      <c r="O857" s="27"/>
      <c r="AW857" s="5"/>
    </row>
    <row r="858" spans="15:49" x14ac:dyDescent="0.2">
      <c r="O858" s="27"/>
      <c r="AW858" s="5"/>
    </row>
    <row r="859" spans="15:49" x14ac:dyDescent="0.2">
      <c r="O859" s="27"/>
      <c r="AW859" s="5"/>
    </row>
    <row r="860" spans="15:49" x14ac:dyDescent="0.2">
      <c r="O860" s="27"/>
      <c r="AW860" s="5"/>
    </row>
    <row r="861" spans="15:49" x14ac:dyDescent="0.2">
      <c r="O861" s="27"/>
      <c r="AW861" s="5"/>
    </row>
    <row r="862" spans="15:49" x14ac:dyDescent="0.2">
      <c r="O862" s="27"/>
      <c r="AW862" s="5"/>
    </row>
    <row r="863" spans="15:49" x14ac:dyDescent="0.2">
      <c r="O863" s="27"/>
      <c r="AW863" s="5"/>
    </row>
    <row r="864" spans="15:49" x14ac:dyDescent="0.2">
      <c r="O864" s="27"/>
      <c r="AW864" s="5"/>
    </row>
    <row r="865" spans="15:49" x14ac:dyDescent="0.2">
      <c r="O865" s="27"/>
      <c r="AW865" s="5"/>
    </row>
    <row r="866" spans="15:49" x14ac:dyDescent="0.2">
      <c r="O866" s="27"/>
      <c r="AW866" s="5"/>
    </row>
    <row r="867" spans="15:49" x14ac:dyDescent="0.2">
      <c r="O867" s="27"/>
      <c r="AW867" s="5"/>
    </row>
    <row r="868" spans="15:49" x14ac:dyDescent="0.2">
      <c r="O868" s="27"/>
      <c r="AW868" s="5"/>
    </row>
    <row r="869" spans="15:49" x14ac:dyDescent="0.2">
      <c r="O869" s="27"/>
      <c r="AW869" s="5"/>
    </row>
    <row r="870" spans="15:49" x14ac:dyDescent="0.2">
      <c r="O870" s="27"/>
      <c r="AW870" s="5"/>
    </row>
    <row r="871" spans="15:49" x14ac:dyDescent="0.2">
      <c r="O871" s="27"/>
      <c r="AW871" s="5"/>
    </row>
    <row r="872" spans="15:49" x14ac:dyDescent="0.2">
      <c r="O872" s="27"/>
      <c r="AW872" s="5"/>
    </row>
    <row r="873" spans="15:49" x14ac:dyDescent="0.2">
      <c r="O873" s="27"/>
      <c r="AW873" s="5"/>
    </row>
    <row r="874" spans="15:49" x14ac:dyDescent="0.2">
      <c r="O874" s="27"/>
      <c r="AW874" s="5"/>
    </row>
    <row r="875" spans="15:49" x14ac:dyDescent="0.2">
      <c r="O875" s="27"/>
      <c r="AW875" s="5"/>
    </row>
    <row r="876" spans="15:49" x14ac:dyDescent="0.2">
      <c r="O876" s="27"/>
      <c r="AW876" s="5"/>
    </row>
    <row r="877" spans="15:49" x14ac:dyDescent="0.2">
      <c r="O877" s="27"/>
      <c r="AW877" s="5"/>
    </row>
    <row r="878" spans="15:49" x14ac:dyDescent="0.2">
      <c r="O878" s="27"/>
      <c r="AW878" s="5"/>
    </row>
    <row r="879" spans="15:49" x14ac:dyDescent="0.2">
      <c r="O879" s="27"/>
      <c r="AW879" s="5"/>
    </row>
    <row r="880" spans="15:49" x14ac:dyDescent="0.2">
      <c r="O880" s="27"/>
      <c r="AW880" s="5"/>
    </row>
    <row r="881" spans="15:49" x14ac:dyDescent="0.2">
      <c r="O881" s="27"/>
      <c r="AW881" s="5"/>
    </row>
    <row r="882" spans="15:49" x14ac:dyDescent="0.2">
      <c r="O882" s="27"/>
      <c r="AW882" s="5"/>
    </row>
    <row r="883" spans="15:49" x14ac:dyDescent="0.2">
      <c r="O883" s="27"/>
      <c r="AW883" s="5"/>
    </row>
    <row r="884" spans="15:49" x14ac:dyDescent="0.2">
      <c r="O884" s="27"/>
      <c r="AW884" s="5"/>
    </row>
    <row r="885" spans="15:49" x14ac:dyDescent="0.2">
      <c r="O885" s="27"/>
      <c r="AW885" s="5"/>
    </row>
    <row r="886" spans="15:49" x14ac:dyDescent="0.2">
      <c r="O886" s="27"/>
      <c r="AW886" s="5"/>
    </row>
    <row r="887" spans="15:49" x14ac:dyDescent="0.2">
      <c r="O887" s="27"/>
      <c r="AW887" s="5"/>
    </row>
    <row r="888" spans="15:49" x14ac:dyDescent="0.2">
      <c r="O888" s="27"/>
      <c r="AW888" s="5"/>
    </row>
    <row r="889" spans="15:49" x14ac:dyDescent="0.2">
      <c r="O889" s="27"/>
      <c r="AW889" s="5"/>
    </row>
    <row r="890" spans="15:49" x14ac:dyDescent="0.2">
      <c r="O890" s="27"/>
      <c r="AW890" s="5"/>
    </row>
    <row r="891" spans="15:49" x14ac:dyDescent="0.2">
      <c r="O891" s="27"/>
      <c r="AW891" s="5"/>
    </row>
    <row r="892" spans="15:49" x14ac:dyDescent="0.2">
      <c r="O892" s="27"/>
      <c r="AW892" s="5"/>
    </row>
    <row r="893" spans="15:49" x14ac:dyDescent="0.2">
      <c r="O893" s="27"/>
      <c r="AW893" s="5"/>
    </row>
    <row r="894" spans="15:49" x14ac:dyDescent="0.2">
      <c r="O894" s="27"/>
      <c r="AW894" s="5"/>
    </row>
    <row r="895" spans="15:49" x14ac:dyDescent="0.2">
      <c r="O895" s="27"/>
      <c r="AW895" s="5"/>
    </row>
    <row r="896" spans="15:49" x14ac:dyDescent="0.2">
      <c r="O896" s="27"/>
      <c r="AW896" s="5"/>
    </row>
    <row r="897" spans="15:49" x14ac:dyDescent="0.2">
      <c r="O897" s="27"/>
      <c r="AW897" s="5"/>
    </row>
    <row r="898" spans="15:49" x14ac:dyDescent="0.2">
      <c r="O898" s="27"/>
      <c r="AW898" s="5"/>
    </row>
    <row r="899" spans="15:49" x14ac:dyDescent="0.2">
      <c r="O899" s="27"/>
      <c r="AW899" s="5"/>
    </row>
    <row r="900" spans="15:49" x14ac:dyDescent="0.2">
      <c r="O900" s="27"/>
      <c r="AW900" s="5"/>
    </row>
    <row r="901" spans="15:49" x14ac:dyDescent="0.2">
      <c r="O901" s="27"/>
      <c r="AW901" s="5"/>
    </row>
    <row r="902" spans="15:49" x14ac:dyDescent="0.2">
      <c r="O902" s="27"/>
      <c r="AW902" s="5"/>
    </row>
    <row r="903" spans="15:49" x14ac:dyDescent="0.2">
      <c r="O903" s="27"/>
      <c r="AW903" s="5"/>
    </row>
    <row r="904" spans="15:49" x14ac:dyDescent="0.2">
      <c r="O904" s="27"/>
      <c r="AW904" s="5"/>
    </row>
    <row r="905" spans="15:49" x14ac:dyDescent="0.2">
      <c r="O905" s="27"/>
      <c r="AW905" s="5"/>
    </row>
    <row r="906" spans="15:49" x14ac:dyDescent="0.2">
      <c r="O906" s="27"/>
      <c r="AW906" s="5"/>
    </row>
    <row r="907" spans="15:49" x14ac:dyDescent="0.2">
      <c r="O907" s="27"/>
      <c r="AW907" s="5"/>
    </row>
    <row r="908" spans="15:49" x14ac:dyDescent="0.2">
      <c r="O908" s="27"/>
      <c r="AW908" s="5"/>
    </row>
    <row r="909" spans="15:49" x14ac:dyDescent="0.2">
      <c r="O909" s="27"/>
      <c r="AW909" s="5"/>
    </row>
    <row r="910" spans="15:49" x14ac:dyDescent="0.2">
      <c r="O910" s="27"/>
      <c r="AW910" s="5"/>
    </row>
    <row r="911" spans="15:49" x14ac:dyDescent="0.2">
      <c r="O911" s="27"/>
      <c r="AW911" s="5"/>
    </row>
    <row r="912" spans="15:49" x14ac:dyDescent="0.2">
      <c r="O912" s="27"/>
      <c r="AW912" s="5"/>
    </row>
    <row r="913" spans="15:49" x14ac:dyDescent="0.2">
      <c r="O913" s="27"/>
      <c r="AW913" s="5"/>
    </row>
    <row r="914" spans="15:49" x14ac:dyDescent="0.2">
      <c r="O914" s="27"/>
      <c r="AW914" s="5"/>
    </row>
    <row r="915" spans="15:49" x14ac:dyDescent="0.2">
      <c r="O915" s="27"/>
      <c r="AW915" s="5"/>
    </row>
    <row r="916" spans="15:49" x14ac:dyDescent="0.2">
      <c r="O916" s="27"/>
      <c r="AW916" s="5"/>
    </row>
    <row r="917" spans="15:49" x14ac:dyDescent="0.2">
      <c r="O917" s="27"/>
      <c r="AW917" s="5"/>
    </row>
    <row r="918" spans="15:49" x14ac:dyDescent="0.2">
      <c r="O918" s="27"/>
      <c r="AW918" s="5"/>
    </row>
    <row r="919" spans="15:49" x14ac:dyDescent="0.2">
      <c r="O919" s="27"/>
      <c r="AW919" s="5"/>
    </row>
    <row r="920" spans="15:49" x14ac:dyDescent="0.2">
      <c r="O920" s="27"/>
      <c r="AW920" s="5"/>
    </row>
    <row r="921" spans="15:49" x14ac:dyDescent="0.2">
      <c r="O921" s="27"/>
      <c r="AW921" s="5"/>
    </row>
    <row r="922" spans="15:49" x14ac:dyDescent="0.2">
      <c r="O922" s="27"/>
      <c r="AW922" s="5"/>
    </row>
    <row r="923" spans="15:49" x14ac:dyDescent="0.2">
      <c r="O923" s="27"/>
      <c r="AW923" s="5"/>
    </row>
    <row r="924" spans="15:49" x14ac:dyDescent="0.2">
      <c r="O924" s="27"/>
      <c r="AW924" s="5"/>
    </row>
    <row r="925" spans="15:49" x14ac:dyDescent="0.2">
      <c r="O925" s="27"/>
      <c r="AW925" s="5"/>
    </row>
    <row r="926" spans="15:49" x14ac:dyDescent="0.2">
      <c r="O926" s="27"/>
      <c r="AW926" s="5"/>
    </row>
    <row r="927" spans="15:49" x14ac:dyDescent="0.2">
      <c r="O927" s="27"/>
      <c r="AW927" s="5"/>
    </row>
    <row r="928" spans="15:49" x14ac:dyDescent="0.2">
      <c r="O928" s="27"/>
      <c r="AW928" s="5"/>
    </row>
    <row r="929" spans="15:49" x14ac:dyDescent="0.2">
      <c r="O929" s="27"/>
      <c r="AW929" s="5"/>
    </row>
    <row r="930" spans="15:49" x14ac:dyDescent="0.2">
      <c r="O930" s="27"/>
      <c r="AW930" s="5"/>
    </row>
    <row r="931" spans="15:49" x14ac:dyDescent="0.2">
      <c r="O931" s="27"/>
      <c r="AW931" s="5"/>
    </row>
    <row r="932" spans="15:49" x14ac:dyDescent="0.2">
      <c r="O932" s="27"/>
      <c r="AW932" s="5"/>
    </row>
    <row r="933" spans="15:49" x14ac:dyDescent="0.2">
      <c r="O933" s="27"/>
      <c r="AW933" s="5"/>
    </row>
    <row r="934" spans="15:49" x14ac:dyDescent="0.2">
      <c r="O934" s="27"/>
      <c r="AW934" s="5"/>
    </row>
    <row r="935" spans="15:49" x14ac:dyDescent="0.2">
      <c r="O935" s="27"/>
      <c r="AW935" s="5"/>
    </row>
    <row r="936" spans="15:49" x14ac:dyDescent="0.2">
      <c r="O936" s="27"/>
      <c r="AW936" s="5"/>
    </row>
    <row r="937" spans="15:49" x14ac:dyDescent="0.2">
      <c r="O937" s="27"/>
      <c r="AW937" s="5"/>
    </row>
    <row r="938" spans="15:49" x14ac:dyDescent="0.2">
      <c r="O938" s="27"/>
      <c r="AW938" s="5"/>
    </row>
    <row r="939" spans="15:49" x14ac:dyDescent="0.2">
      <c r="O939" s="27"/>
      <c r="AW939" s="5"/>
    </row>
    <row r="940" spans="15:49" x14ac:dyDescent="0.2">
      <c r="O940" s="27"/>
      <c r="AW940" s="5"/>
    </row>
    <row r="941" spans="15:49" x14ac:dyDescent="0.2">
      <c r="O941" s="27"/>
      <c r="AW941" s="5"/>
    </row>
    <row r="942" spans="15:49" x14ac:dyDescent="0.2">
      <c r="O942" s="27"/>
      <c r="AW942" s="5"/>
    </row>
    <row r="943" spans="15:49" x14ac:dyDescent="0.2">
      <c r="O943" s="27"/>
      <c r="AW943" s="5"/>
    </row>
    <row r="944" spans="15:49" x14ac:dyDescent="0.2">
      <c r="O944" s="27"/>
      <c r="AW944" s="5"/>
    </row>
    <row r="945" spans="15:49" x14ac:dyDescent="0.2">
      <c r="O945" s="27"/>
      <c r="AW945" s="5"/>
    </row>
    <row r="946" spans="15:49" x14ac:dyDescent="0.2">
      <c r="O946" s="27"/>
      <c r="AW946" s="5"/>
    </row>
    <row r="947" spans="15:49" x14ac:dyDescent="0.2">
      <c r="O947" s="27"/>
      <c r="AW947" s="5"/>
    </row>
    <row r="948" spans="15:49" x14ac:dyDescent="0.2">
      <c r="O948" s="27"/>
      <c r="AW948" s="5"/>
    </row>
    <row r="949" spans="15:49" x14ac:dyDescent="0.2">
      <c r="O949" s="27"/>
      <c r="AW949" s="5"/>
    </row>
    <row r="950" spans="15:49" x14ac:dyDescent="0.2">
      <c r="O950" s="27"/>
      <c r="AW950" s="5"/>
    </row>
    <row r="951" spans="15:49" x14ac:dyDescent="0.2">
      <c r="O951" s="27"/>
      <c r="AW951" s="5"/>
    </row>
    <row r="952" spans="15:49" x14ac:dyDescent="0.2">
      <c r="O952" s="27"/>
      <c r="AW952" s="5"/>
    </row>
    <row r="953" spans="15:49" x14ac:dyDescent="0.2">
      <c r="O953" s="27"/>
      <c r="AW953" s="5"/>
    </row>
    <row r="954" spans="15:49" x14ac:dyDescent="0.2">
      <c r="O954" s="27"/>
      <c r="AW954" s="5"/>
    </row>
    <row r="955" spans="15:49" x14ac:dyDescent="0.2">
      <c r="O955" s="27"/>
      <c r="AW955" s="5"/>
    </row>
    <row r="956" spans="15:49" x14ac:dyDescent="0.2">
      <c r="O956" s="27"/>
      <c r="AW956" s="5"/>
    </row>
    <row r="957" spans="15:49" x14ac:dyDescent="0.2">
      <c r="O957" s="27"/>
      <c r="AW957" s="5"/>
    </row>
    <row r="958" spans="15:49" x14ac:dyDescent="0.2">
      <c r="O958" s="27"/>
      <c r="AW958" s="5"/>
    </row>
    <row r="959" spans="15:49" x14ac:dyDescent="0.2">
      <c r="O959" s="27"/>
      <c r="AW959" s="5"/>
    </row>
    <row r="960" spans="15:49" x14ac:dyDescent="0.2">
      <c r="O960" s="27"/>
      <c r="AW960" s="5"/>
    </row>
    <row r="961" spans="15:49" x14ac:dyDescent="0.2">
      <c r="O961" s="27"/>
      <c r="AW961" s="5"/>
    </row>
    <row r="962" spans="15:49" x14ac:dyDescent="0.2">
      <c r="O962" s="27"/>
      <c r="AW962" s="5"/>
    </row>
    <row r="963" spans="15:49" x14ac:dyDescent="0.2">
      <c r="O963" s="27"/>
      <c r="AW963" s="5"/>
    </row>
    <row r="964" spans="15:49" x14ac:dyDescent="0.2">
      <c r="O964" s="27"/>
      <c r="AW964" s="5"/>
    </row>
    <row r="965" spans="15:49" x14ac:dyDescent="0.2">
      <c r="O965" s="27"/>
      <c r="AW965" s="5"/>
    </row>
    <row r="966" spans="15:49" x14ac:dyDescent="0.2">
      <c r="O966" s="27"/>
      <c r="AW966" s="5"/>
    </row>
    <row r="967" spans="15:49" x14ac:dyDescent="0.2">
      <c r="O967" s="27"/>
      <c r="AW967" s="5"/>
    </row>
    <row r="968" spans="15:49" x14ac:dyDescent="0.2">
      <c r="O968" s="27"/>
      <c r="AW968" s="5"/>
    </row>
    <row r="969" spans="15:49" x14ac:dyDescent="0.2">
      <c r="O969" s="27"/>
      <c r="AW969" s="5"/>
    </row>
    <row r="970" spans="15:49" x14ac:dyDescent="0.2">
      <c r="O970" s="27"/>
      <c r="AW970" s="5"/>
    </row>
    <row r="971" spans="15:49" x14ac:dyDescent="0.2">
      <c r="O971" s="27"/>
      <c r="AW971" s="5"/>
    </row>
    <row r="972" spans="15:49" x14ac:dyDescent="0.2">
      <c r="O972" s="27"/>
      <c r="AW972" s="5"/>
    </row>
    <row r="973" spans="15:49" x14ac:dyDescent="0.2">
      <c r="O973" s="27"/>
      <c r="AW973" s="5"/>
    </row>
    <row r="974" spans="15:49" x14ac:dyDescent="0.2">
      <c r="O974" s="27"/>
      <c r="AW974" s="5"/>
    </row>
    <row r="975" spans="15:49" x14ac:dyDescent="0.2">
      <c r="O975" s="27"/>
      <c r="AW975" s="5"/>
    </row>
    <row r="976" spans="15:49" x14ac:dyDescent="0.2">
      <c r="O976" s="27"/>
      <c r="AW976" s="5"/>
    </row>
    <row r="977" spans="15:49" x14ac:dyDescent="0.2">
      <c r="O977" s="27"/>
      <c r="AW977" s="5"/>
    </row>
    <row r="978" spans="15:49" x14ac:dyDescent="0.2">
      <c r="O978" s="27"/>
      <c r="AW978" s="5"/>
    </row>
    <row r="979" spans="15:49" x14ac:dyDescent="0.2">
      <c r="O979" s="27"/>
      <c r="AW979" s="5"/>
    </row>
    <row r="980" spans="15:49" x14ac:dyDescent="0.2">
      <c r="O980" s="27"/>
      <c r="AW980" s="5"/>
    </row>
    <row r="981" spans="15:49" x14ac:dyDescent="0.2">
      <c r="O981" s="27"/>
      <c r="AW981" s="5"/>
    </row>
    <row r="982" spans="15:49" x14ac:dyDescent="0.2">
      <c r="O982" s="27"/>
      <c r="AW982" s="5"/>
    </row>
    <row r="983" spans="15:49" x14ac:dyDescent="0.2">
      <c r="O983" s="27"/>
      <c r="AW983" s="5"/>
    </row>
    <row r="984" spans="15:49" x14ac:dyDescent="0.2">
      <c r="O984" s="27"/>
      <c r="AW984" s="5"/>
    </row>
    <row r="985" spans="15:49" x14ac:dyDescent="0.2">
      <c r="O985" s="27"/>
      <c r="AW985" s="5"/>
    </row>
    <row r="986" spans="15:49" x14ac:dyDescent="0.2">
      <c r="O986" s="27"/>
      <c r="AW986" s="5"/>
    </row>
    <row r="987" spans="15:49" x14ac:dyDescent="0.2">
      <c r="O987" s="27"/>
      <c r="AW987" s="5"/>
    </row>
    <row r="988" spans="15:49" x14ac:dyDescent="0.2">
      <c r="O988" s="27"/>
      <c r="AW988" s="5"/>
    </row>
    <row r="989" spans="15:49" x14ac:dyDescent="0.2">
      <c r="O989" s="27"/>
      <c r="AW989" s="5"/>
    </row>
    <row r="990" spans="15:49" x14ac:dyDescent="0.2">
      <c r="O990" s="27"/>
      <c r="AW990" s="5"/>
    </row>
    <row r="991" spans="15:49" x14ac:dyDescent="0.2">
      <c r="O991" s="27"/>
      <c r="AW991" s="5"/>
    </row>
    <row r="992" spans="15:49" x14ac:dyDescent="0.2">
      <c r="O992" s="27"/>
      <c r="AW992" s="5"/>
    </row>
    <row r="993" spans="15:49" x14ac:dyDescent="0.2">
      <c r="O993" s="27"/>
      <c r="AW993" s="5"/>
    </row>
    <row r="994" spans="15:49" x14ac:dyDescent="0.2">
      <c r="O994" s="27"/>
      <c r="AW994" s="5"/>
    </row>
    <row r="995" spans="15:49" x14ac:dyDescent="0.2">
      <c r="O995" s="27"/>
      <c r="AW995" s="5"/>
    </row>
    <row r="996" spans="15:49" x14ac:dyDescent="0.2">
      <c r="O996" s="27"/>
      <c r="AW996" s="5"/>
    </row>
    <row r="997" spans="15:49" x14ac:dyDescent="0.2">
      <c r="O997" s="27"/>
      <c r="AW997" s="5"/>
    </row>
    <row r="998" spans="15:49" x14ac:dyDescent="0.2">
      <c r="O998" s="27"/>
      <c r="AW998" s="5"/>
    </row>
    <row r="999" spans="15:49" x14ac:dyDescent="0.2">
      <c r="O999" s="27"/>
      <c r="AW999" s="5"/>
    </row>
    <row r="1000" spans="15:49" x14ac:dyDescent="0.2">
      <c r="O1000" s="27"/>
      <c r="AW1000" s="5"/>
    </row>
    <row r="1001" spans="15:49" x14ac:dyDescent="0.2">
      <c r="O1001" s="27"/>
      <c r="AW1001" s="5"/>
    </row>
    <row r="1002" spans="15:49" x14ac:dyDescent="0.2">
      <c r="O1002" s="27"/>
      <c r="AW1002" s="5"/>
    </row>
    <row r="1003" spans="15:49" x14ac:dyDescent="0.2">
      <c r="O1003" s="27"/>
      <c r="AW1003" s="5"/>
    </row>
    <row r="1004" spans="15:49" x14ac:dyDescent="0.2">
      <c r="O1004" s="27"/>
      <c r="AW1004" s="5"/>
    </row>
    <row r="1005" spans="15:49" x14ac:dyDescent="0.2">
      <c r="O1005" s="27"/>
      <c r="AW1005" s="5"/>
    </row>
    <row r="1006" spans="15:49" x14ac:dyDescent="0.2">
      <c r="O1006" s="27"/>
      <c r="AW1006" s="5"/>
    </row>
    <row r="1007" spans="15:49" x14ac:dyDescent="0.2">
      <c r="O1007" s="27"/>
      <c r="AW1007" s="5"/>
    </row>
    <row r="1008" spans="15:49" x14ac:dyDescent="0.2">
      <c r="O1008" s="27"/>
      <c r="AW1008" s="5"/>
    </row>
    <row r="1009" spans="15:49" x14ac:dyDescent="0.2">
      <c r="O1009" s="27"/>
      <c r="AW1009" s="5"/>
    </row>
    <row r="1010" spans="15:49" x14ac:dyDescent="0.2">
      <c r="O1010" s="27"/>
      <c r="AW1010" s="5"/>
    </row>
    <row r="1011" spans="15:49" x14ac:dyDescent="0.2">
      <c r="O1011" s="27"/>
      <c r="AW1011" s="5"/>
    </row>
    <row r="1012" spans="15:49" x14ac:dyDescent="0.2">
      <c r="O1012" s="27"/>
      <c r="AW1012" s="5"/>
    </row>
    <row r="1013" spans="15:49" x14ac:dyDescent="0.2">
      <c r="O1013" s="27"/>
      <c r="AW1013" s="5"/>
    </row>
    <row r="1014" spans="15:49" x14ac:dyDescent="0.2">
      <c r="O1014" s="27"/>
      <c r="AW1014" s="5"/>
    </row>
    <row r="1015" spans="15:49" x14ac:dyDescent="0.2">
      <c r="O1015" s="27"/>
      <c r="AW1015" s="5"/>
    </row>
    <row r="1016" spans="15:49" x14ac:dyDescent="0.2">
      <c r="O1016" s="27"/>
      <c r="AW1016" s="5"/>
    </row>
    <row r="1017" spans="15:49" x14ac:dyDescent="0.2">
      <c r="O1017" s="27"/>
      <c r="AW1017" s="5"/>
    </row>
    <row r="1018" spans="15:49" x14ac:dyDescent="0.2">
      <c r="O1018" s="27"/>
      <c r="AW1018" s="5"/>
    </row>
    <row r="1019" spans="15:49" x14ac:dyDescent="0.2">
      <c r="O1019" s="27"/>
      <c r="AW1019" s="5"/>
    </row>
    <row r="1020" spans="15:49" x14ac:dyDescent="0.2">
      <c r="O1020" s="27"/>
      <c r="AW1020" s="5"/>
    </row>
    <row r="1021" spans="15:49" x14ac:dyDescent="0.2">
      <c r="O1021" s="27"/>
      <c r="AW1021" s="5"/>
    </row>
    <row r="1022" spans="15:49" x14ac:dyDescent="0.2">
      <c r="O1022" s="27"/>
      <c r="AW1022" s="5"/>
    </row>
    <row r="1023" spans="15:49" x14ac:dyDescent="0.2">
      <c r="O1023" s="27"/>
      <c r="AW1023" s="5"/>
    </row>
    <row r="1024" spans="15:49" x14ac:dyDescent="0.2">
      <c r="O1024" s="27"/>
      <c r="AW1024" s="5"/>
    </row>
    <row r="1025" spans="15:49" x14ac:dyDescent="0.2">
      <c r="O1025" s="27"/>
      <c r="AW1025" s="5"/>
    </row>
    <row r="1026" spans="15:49" x14ac:dyDescent="0.2">
      <c r="O1026" s="27"/>
      <c r="AW1026" s="5"/>
    </row>
    <row r="1027" spans="15:49" x14ac:dyDescent="0.2">
      <c r="O1027" s="27"/>
      <c r="AW1027" s="5"/>
    </row>
    <row r="1028" spans="15:49" x14ac:dyDescent="0.2">
      <c r="O1028" s="27"/>
      <c r="AW1028" s="5"/>
    </row>
    <row r="1029" spans="15:49" x14ac:dyDescent="0.2">
      <c r="O1029" s="27"/>
      <c r="AW1029" s="5"/>
    </row>
    <row r="1030" spans="15:49" x14ac:dyDescent="0.2">
      <c r="O1030" s="27"/>
      <c r="AW1030" s="5"/>
    </row>
    <row r="1031" spans="15:49" x14ac:dyDescent="0.2">
      <c r="O1031" s="27"/>
      <c r="AW1031" s="5"/>
    </row>
    <row r="1032" spans="15:49" x14ac:dyDescent="0.2">
      <c r="O1032" s="27"/>
      <c r="AW1032" s="5"/>
    </row>
    <row r="1033" spans="15:49" x14ac:dyDescent="0.2">
      <c r="O1033" s="27"/>
      <c r="AW1033" s="5"/>
    </row>
    <row r="1034" spans="15:49" x14ac:dyDescent="0.2">
      <c r="O1034" s="27"/>
      <c r="AW1034" s="5"/>
    </row>
    <row r="1035" spans="15:49" x14ac:dyDescent="0.2">
      <c r="O1035" s="27"/>
      <c r="AW1035" s="5"/>
    </row>
    <row r="1036" spans="15:49" x14ac:dyDescent="0.2">
      <c r="O1036" s="27"/>
      <c r="AW1036" s="5"/>
    </row>
    <row r="1037" spans="15:49" x14ac:dyDescent="0.2">
      <c r="O1037" s="27"/>
      <c r="AW1037" s="5"/>
    </row>
    <row r="1038" spans="15:49" x14ac:dyDescent="0.2">
      <c r="O1038" s="27"/>
      <c r="AW1038" s="5"/>
    </row>
    <row r="1039" spans="15:49" x14ac:dyDescent="0.2">
      <c r="O1039" s="27"/>
      <c r="AW1039" s="5"/>
    </row>
    <row r="1040" spans="15:49" x14ac:dyDescent="0.2">
      <c r="O1040" s="27"/>
      <c r="AW1040" s="5"/>
    </row>
    <row r="1041" spans="15:49" x14ac:dyDescent="0.2">
      <c r="O1041" s="27"/>
      <c r="AW1041" s="5"/>
    </row>
    <row r="1042" spans="15:49" x14ac:dyDescent="0.2">
      <c r="O1042" s="27"/>
      <c r="AW1042" s="5"/>
    </row>
    <row r="1043" spans="15:49" x14ac:dyDescent="0.2">
      <c r="O1043" s="27"/>
      <c r="AW1043" s="5"/>
    </row>
    <row r="1044" spans="15:49" x14ac:dyDescent="0.2">
      <c r="O1044" s="27"/>
      <c r="AW1044" s="5"/>
    </row>
    <row r="1045" spans="15:49" x14ac:dyDescent="0.2">
      <c r="O1045" s="27"/>
      <c r="AW1045" s="5"/>
    </row>
    <row r="1046" spans="15:49" x14ac:dyDescent="0.2">
      <c r="O1046" s="27"/>
      <c r="AW1046" s="5"/>
    </row>
    <row r="1047" spans="15:49" x14ac:dyDescent="0.2">
      <c r="O1047" s="27"/>
      <c r="AW1047" s="5"/>
    </row>
    <row r="1048" spans="15:49" x14ac:dyDescent="0.2">
      <c r="O1048" s="27"/>
      <c r="AW1048" s="5"/>
    </row>
    <row r="1049" spans="15:49" x14ac:dyDescent="0.2">
      <c r="O1049" s="27"/>
      <c r="AW1049" s="5"/>
    </row>
    <row r="1050" spans="15:49" x14ac:dyDescent="0.2">
      <c r="O1050" s="27"/>
      <c r="AW1050" s="5"/>
    </row>
    <row r="1051" spans="15:49" x14ac:dyDescent="0.2">
      <c r="O1051" s="27"/>
      <c r="AW1051" s="5"/>
    </row>
    <row r="1052" spans="15:49" x14ac:dyDescent="0.2">
      <c r="O1052" s="27"/>
      <c r="AW1052" s="5"/>
    </row>
    <row r="1053" spans="15:49" x14ac:dyDescent="0.2">
      <c r="O1053" s="27"/>
      <c r="AW1053" s="5"/>
    </row>
    <row r="1054" spans="15:49" x14ac:dyDescent="0.2">
      <c r="O1054" s="27"/>
      <c r="AW1054" s="5"/>
    </row>
    <row r="1055" spans="15:49" x14ac:dyDescent="0.2">
      <c r="O1055" s="27"/>
      <c r="AW1055" s="5"/>
    </row>
    <row r="1056" spans="15:49" x14ac:dyDescent="0.2">
      <c r="O1056" s="27"/>
      <c r="AW1056" s="5"/>
    </row>
    <row r="1057" spans="15:49" x14ac:dyDescent="0.2">
      <c r="O1057" s="27"/>
      <c r="AW1057" s="5"/>
    </row>
    <row r="1058" spans="15:49" x14ac:dyDescent="0.2">
      <c r="O1058" s="27"/>
      <c r="AW1058" s="5"/>
    </row>
    <row r="1059" spans="15:49" x14ac:dyDescent="0.2">
      <c r="O1059" s="27"/>
      <c r="AW1059" s="5"/>
    </row>
    <row r="1060" spans="15:49" x14ac:dyDescent="0.2">
      <c r="O1060" s="27"/>
      <c r="AW1060" s="5"/>
    </row>
    <row r="1061" spans="15:49" x14ac:dyDescent="0.2">
      <c r="O1061" s="27"/>
      <c r="AW1061" s="5"/>
    </row>
    <row r="1062" spans="15:49" x14ac:dyDescent="0.2">
      <c r="O1062" s="27"/>
      <c r="AW1062" s="5"/>
    </row>
    <row r="1063" spans="15:49" x14ac:dyDescent="0.2">
      <c r="O1063" s="27"/>
      <c r="AW1063" s="5"/>
    </row>
    <row r="1064" spans="15:49" x14ac:dyDescent="0.2">
      <c r="O1064" s="27"/>
      <c r="AW1064" s="5"/>
    </row>
    <row r="1065" spans="15:49" x14ac:dyDescent="0.2">
      <c r="O1065" s="27"/>
      <c r="AW1065" s="5"/>
    </row>
    <row r="1066" spans="15:49" x14ac:dyDescent="0.2">
      <c r="O1066" s="27"/>
      <c r="AW1066" s="5"/>
    </row>
    <row r="1067" spans="15:49" x14ac:dyDescent="0.2">
      <c r="O1067" s="27"/>
      <c r="AW1067" s="5"/>
    </row>
    <row r="1068" spans="15:49" x14ac:dyDescent="0.2">
      <c r="O1068" s="27"/>
      <c r="AW1068" s="5"/>
    </row>
    <row r="1069" spans="15:49" x14ac:dyDescent="0.2">
      <c r="O1069" s="27"/>
      <c r="AW1069" s="5"/>
    </row>
    <row r="1070" spans="15:49" x14ac:dyDescent="0.2">
      <c r="O1070" s="27"/>
      <c r="AW1070" s="5"/>
    </row>
    <row r="1071" spans="15:49" x14ac:dyDescent="0.2">
      <c r="O1071" s="27"/>
      <c r="AW1071" s="5"/>
    </row>
    <row r="1072" spans="15:49" x14ac:dyDescent="0.2">
      <c r="O1072" s="27"/>
      <c r="AW1072" s="5"/>
    </row>
    <row r="1073" spans="15:49" x14ac:dyDescent="0.2">
      <c r="O1073" s="27"/>
      <c r="AW1073" s="5"/>
    </row>
    <row r="1074" spans="15:49" x14ac:dyDescent="0.2">
      <c r="O1074" s="27"/>
      <c r="AW1074" s="5"/>
    </row>
    <row r="1075" spans="15:49" x14ac:dyDescent="0.2">
      <c r="O1075" s="27"/>
      <c r="AW1075" s="5"/>
    </row>
    <row r="1076" spans="15:49" x14ac:dyDescent="0.2">
      <c r="O1076" s="27"/>
      <c r="AW1076" s="5"/>
    </row>
    <row r="1077" spans="15:49" x14ac:dyDescent="0.2">
      <c r="O1077" s="27"/>
      <c r="AW1077" s="5"/>
    </row>
    <row r="1078" spans="15:49" x14ac:dyDescent="0.2">
      <c r="O1078" s="27"/>
      <c r="AW1078" s="5"/>
    </row>
    <row r="1079" spans="15:49" x14ac:dyDescent="0.2">
      <c r="O1079" s="27"/>
      <c r="AW1079" s="5"/>
    </row>
    <row r="1080" spans="15:49" x14ac:dyDescent="0.2">
      <c r="O1080" s="27"/>
      <c r="AW1080" s="5"/>
    </row>
    <row r="1081" spans="15:49" x14ac:dyDescent="0.2">
      <c r="O1081" s="27"/>
      <c r="AW1081" s="5"/>
    </row>
    <row r="1082" spans="15:49" x14ac:dyDescent="0.2">
      <c r="O1082" s="27"/>
      <c r="AW1082" s="5"/>
    </row>
    <row r="1083" spans="15:49" x14ac:dyDescent="0.2">
      <c r="O1083" s="27"/>
      <c r="AW1083" s="5"/>
    </row>
    <row r="1084" spans="15:49" x14ac:dyDescent="0.2">
      <c r="O1084" s="27"/>
      <c r="AW1084" s="5"/>
    </row>
    <row r="1085" spans="15:49" x14ac:dyDescent="0.2">
      <c r="O1085" s="27"/>
      <c r="AW1085" s="5"/>
    </row>
    <row r="1086" spans="15:49" x14ac:dyDescent="0.2">
      <c r="O1086" s="27"/>
      <c r="AW1086" s="5"/>
    </row>
    <row r="1087" spans="15:49" x14ac:dyDescent="0.2">
      <c r="O1087" s="27"/>
      <c r="AW1087" s="5"/>
    </row>
    <row r="1088" spans="15:49" x14ac:dyDescent="0.2">
      <c r="O1088" s="27"/>
      <c r="AW1088" s="5"/>
    </row>
    <row r="1089" spans="15:49" x14ac:dyDescent="0.2">
      <c r="O1089" s="27"/>
      <c r="AW1089" s="5"/>
    </row>
    <row r="1090" spans="15:49" x14ac:dyDescent="0.2">
      <c r="O1090" s="27"/>
      <c r="AW1090" s="5"/>
    </row>
    <row r="1091" spans="15:49" x14ac:dyDescent="0.2">
      <c r="O1091" s="27"/>
      <c r="AW1091" s="5"/>
    </row>
    <row r="1092" spans="15:49" x14ac:dyDescent="0.2">
      <c r="O1092" s="27"/>
      <c r="AW1092" s="5"/>
    </row>
    <row r="1093" spans="15:49" x14ac:dyDescent="0.2">
      <c r="O1093" s="27"/>
      <c r="AW1093" s="5"/>
    </row>
    <row r="1094" spans="15:49" x14ac:dyDescent="0.2">
      <c r="O1094" s="27"/>
      <c r="AW1094" s="5"/>
    </row>
    <row r="1095" spans="15:49" x14ac:dyDescent="0.2">
      <c r="O1095" s="27"/>
      <c r="AW1095" s="5"/>
    </row>
    <row r="1096" spans="15:49" x14ac:dyDescent="0.2">
      <c r="O1096" s="27"/>
      <c r="AW1096" s="5"/>
    </row>
    <row r="1097" spans="15:49" x14ac:dyDescent="0.2">
      <c r="O1097" s="27"/>
      <c r="AW1097" s="5"/>
    </row>
    <row r="1098" spans="15:49" x14ac:dyDescent="0.2">
      <c r="O1098" s="27"/>
      <c r="AW1098" s="5"/>
    </row>
    <row r="1099" spans="15:49" x14ac:dyDescent="0.2">
      <c r="O1099" s="27"/>
      <c r="AW1099" s="5"/>
    </row>
    <row r="1100" spans="15:49" x14ac:dyDescent="0.2">
      <c r="O1100" s="27"/>
      <c r="AW1100" s="5"/>
    </row>
    <row r="1101" spans="15:49" x14ac:dyDescent="0.2">
      <c r="O1101" s="27"/>
      <c r="AW1101" s="5"/>
    </row>
    <row r="1102" spans="15:49" x14ac:dyDescent="0.2">
      <c r="O1102" s="27"/>
      <c r="AW1102" s="5"/>
    </row>
    <row r="1103" spans="15:49" x14ac:dyDescent="0.2">
      <c r="O1103" s="27"/>
      <c r="AW1103" s="5"/>
    </row>
    <row r="1104" spans="15:49" x14ac:dyDescent="0.2">
      <c r="O1104" s="27"/>
      <c r="AW1104" s="5"/>
    </row>
    <row r="1105" spans="15:49" x14ac:dyDescent="0.2">
      <c r="O1105" s="27"/>
      <c r="AW1105" s="5"/>
    </row>
    <row r="1106" spans="15:49" x14ac:dyDescent="0.2">
      <c r="O1106" s="27"/>
      <c r="AW1106" s="5"/>
    </row>
    <row r="1107" spans="15:49" x14ac:dyDescent="0.2">
      <c r="O1107" s="27"/>
      <c r="AW1107" s="5"/>
    </row>
    <row r="1108" spans="15:49" x14ac:dyDescent="0.2">
      <c r="O1108" s="27"/>
      <c r="AW1108" s="5"/>
    </row>
    <row r="1109" spans="15:49" x14ac:dyDescent="0.2">
      <c r="O1109" s="27"/>
      <c r="AW1109" s="5"/>
    </row>
    <row r="1110" spans="15:49" x14ac:dyDescent="0.2">
      <c r="O1110" s="27"/>
      <c r="AW1110" s="5"/>
    </row>
    <row r="1111" spans="15:49" x14ac:dyDescent="0.2">
      <c r="O1111" s="27"/>
      <c r="AW1111" s="5"/>
    </row>
    <row r="1112" spans="15:49" x14ac:dyDescent="0.2">
      <c r="O1112" s="27"/>
      <c r="AW1112" s="5"/>
    </row>
    <row r="1113" spans="15:49" x14ac:dyDescent="0.2">
      <c r="O1113" s="27"/>
      <c r="AW1113" s="5"/>
    </row>
    <row r="1114" spans="15:49" x14ac:dyDescent="0.2">
      <c r="O1114" s="27"/>
      <c r="AW1114" s="5"/>
    </row>
    <row r="1115" spans="15:49" x14ac:dyDescent="0.2">
      <c r="O1115" s="27"/>
      <c r="AW1115" s="5"/>
    </row>
    <row r="1116" spans="15:49" x14ac:dyDescent="0.2">
      <c r="O1116" s="27"/>
      <c r="AW1116" s="5"/>
    </row>
    <row r="1117" spans="15:49" x14ac:dyDescent="0.2">
      <c r="O1117" s="27"/>
      <c r="AW1117" s="5"/>
    </row>
    <row r="1118" spans="15:49" x14ac:dyDescent="0.2">
      <c r="O1118" s="27"/>
      <c r="AW1118" s="5"/>
    </row>
    <row r="1119" spans="15:49" x14ac:dyDescent="0.2">
      <c r="O1119" s="27"/>
      <c r="AW1119" s="5"/>
    </row>
    <row r="1120" spans="15:49" x14ac:dyDescent="0.2">
      <c r="O1120" s="27"/>
      <c r="AW1120" s="5"/>
    </row>
    <row r="1121" spans="15:49" x14ac:dyDescent="0.2">
      <c r="O1121" s="27"/>
      <c r="AW1121" s="5"/>
    </row>
    <row r="1122" spans="15:49" x14ac:dyDescent="0.2">
      <c r="O1122" s="27"/>
      <c r="AW1122" s="5"/>
    </row>
    <row r="1123" spans="15:49" x14ac:dyDescent="0.2">
      <c r="O1123" s="27"/>
      <c r="AW1123" s="5"/>
    </row>
    <row r="1124" spans="15:49" x14ac:dyDescent="0.2">
      <c r="O1124" s="27"/>
      <c r="AW1124" s="5"/>
    </row>
    <row r="1125" spans="15:49" x14ac:dyDescent="0.2">
      <c r="O1125" s="27"/>
      <c r="AW1125" s="5"/>
    </row>
    <row r="1126" spans="15:49" x14ac:dyDescent="0.2">
      <c r="O1126" s="27"/>
      <c r="AW1126" s="5"/>
    </row>
    <row r="1127" spans="15:49" x14ac:dyDescent="0.2">
      <c r="O1127" s="27"/>
      <c r="AW1127" s="5"/>
    </row>
    <row r="1128" spans="15:49" x14ac:dyDescent="0.2">
      <c r="O1128" s="27"/>
      <c r="AW1128" s="5"/>
    </row>
    <row r="1129" spans="15:49" x14ac:dyDescent="0.2">
      <c r="O1129" s="27"/>
      <c r="AW1129" s="5"/>
    </row>
    <row r="1130" spans="15:49" x14ac:dyDescent="0.2">
      <c r="O1130" s="27"/>
      <c r="AW1130" s="5"/>
    </row>
    <row r="1131" spans="15:49" x14ac:dyDescent="0.2">
      <c r="O1131" s="27"/>
      <c r="AW1131" s="5"/>
    </row>
    <row r="1132" spans="15:49" x14ac:dyDescent="0.2">
      <c r="O1132" s="27"/>
      <c r="AW1132" s="5"/>
    </row>
    <row r="1133" spans="15:49" x14ac:dyDescent="0.2">
      <c r="O1133" s="27"/>
      <c r="AW1133" s="5"/>
    </row>
    <row r="1134" spans="15:49" x14ac:dyDescent="0.2">
      <c r="O1134" s="27"/>
      <c r="AW1134" s="5"/>
    </row>
    <row r="1135" spans="15:49" x14ac:dyDescent="0.2">
      <c r="O1135" s="27"/>
      <c r="AW1135" s="5"/>
    </row>
    <row r="1136" spans="15:49" x14ac:dyDescent="0.2">
      <c r="O1136" s="27"/>
      <c r="AW1136" s="5"/>
    </row>
    <row r="1137" spans="15:49" x14ac:dyDescent="0.2">
      <c r="O1137" s="27"/>
      <c r="AW1137" s="5"/>
    </row>
    <row r="1138" spans="15:49" x14ac:dyDescent="0.2">
      <c r="O1138" s="27"/>
      <c r="AW1138" s="5"/>
    </row>
    <row r="1139" spans="15:49" x14ac:dyDescent="0.2">
      <c r="O1139" s="27"/>
      <c r="AW1139" s="5"/>
    </row>
    <row r="1140" spans="15:49" x14ac:dyDescent="0.2">
      <c r="O1140" s="27"/>
      <c r="AW1140" s="5"/>
    </row>
    <row r="1141" spans="15:49" x14ac:dyDescent="0.2">
      <c r="O1141" s="27"/>
      <c r="AW1141" s="5"/>
    </row>
    <row r="1142" spans="15:49" x14ac:dyDescent="0.2">
      <c r="O1142" s="27"/>
      <c r="AW1142" s="5"/>
    </row>
    <row r="1143" spans="15:49" x14ac:dyDescent="0.2">
      <c r="O1143" s="27"/>
      <c r="AW1143" s="5"/>
    </row>
    <row r="1144" spans="15:49" x14ac:dyDescent="0.2">
      <c r="O1144" s="27"/>
      <c r="AW1144" s="5"/>
    </row>
    <row r="1145" spans="15:49" x14ac:dyDescent="0.2">
      <c r="O1145" s="27"/>
      <c r="AW1145" s="5"/>
    </row>
    <row r="1146" spans="15:49" x14ac:dyDescent="0.2">
      <c r="O1146" s="27"/>
      <c r="AW1146" s="5"/>
    </row>
    <row r="1147" spans="15:49" x14ac:dyDescent="0.2">
      <c r="O1147" s="27"/>
      <c r="AW1147" s="5"/>
    </row>
    <row r="1148" spans="15:49" x14ac:dyDescent="0.2">
      <c r="O1148" s="27"/>
      <c r="AW1148" s="5"/>
    </row>
    <row r="1149" spans="15:49" x14ac:dyDescent="0.2">
      <c r="O1149" s="27"/>
      <c r="AW1149" s="5"/>
    </row>
    <row r="1150" spans="15:49" x14ac:dyDescent="0.2">
      <c r="O1150" s="27"/>
      <c r="AW1150" s="5"/>
    </row>
    <row r="1151" spans="15:49" x14ac:dyDescent="0.2">
      <c r="O1151" s="27"/>
      <c r="AW1151" s="5"/>
    </row>
    <row r="1152" spans="15:49" x14ac:dyDescent="0.2">
      <c r="O1152" s="27"/>
      <c r="AW1152" s="5"/>
    </row>
    <row r="1153" spans="15:49" x14ac:dyDescent="0.2">
      <c r="O1153" s="27"/>
      <c r="AW1153" s="5"/>
    </row>
    <row r="1154" spans="15:49" x14ac:dyDescent="0.2">
      <c r="O1154" s="27"/>
      <c r="AW1154" s="5"/>
    </row>
    <row r="1155" spans="15:49" x14ac:dyDescent="0.2">
      <c r="O1155" s="27"/>
      <c r="AW1155" s="5"/>
    </row>
    <row r="1156" spans="15:49" x14ac:dyDescent="0.2">
      <c r="O1156" s="27"/>
      <c r="AW1156" s="5"/>
    </row>
    <row r="1157" spans="15:49" x14ac:dyDescent="0.2">
      <c r="O1157" s="27"/>
      <c r="AW1157" s="5"/>
    </row>
    <row r="1158" spans="15:49" x14ac:dyDescent="0.2">
      <c r="O1158" s="27"/>
      <c r="AW1158" s="5"/>
    </row>
    <row r="1159" spans="15:49" x14ac:dyDescent="0.2">
      <c r="O1159" s="27"/>
      <c r="AW1159" s="5"/>
    </row>
    <row r="1160" spans="15:49" x14ac:dyDescent="0.2">
      <c r="O1160" s="27"/>
      <c r="AW1160" s="5"/>
    </row>
    <row r="1161" spans="15:49" x14ac:dyDescent="0.2">
      <c r="O1161" s="27"/>
      <c r="AW1161" s="5"/>
    </row>
    <row r="1162" spans="15:49" x14ac:dyDescent="0.2">
      <c r="O1162" s="27"/>
      <c r="AW1162" s="5"/>
    </row>
    <row r="1163" spans="15:49" x14ac:dyDescent="0.2">
      <c r="O1163" s="27"/>
      <c r="AW1163" s="5"/>
    </row>
    <row r="1164" spans="15:49" x14ac:dyDescent="0.2">
      <c r="O1164" s="27"/>
      <c r="AW1164" s="5"/>
    </row>
    <row r="1165" spans="15:49" x14ac:dyDescent="0.2">
      <c r="O1165" s="27"/>
      <c r="AW1165" s="5"/>
    </row>
    <row r="1166" spans="15:49" x14ac:dyDescent="0.2">
      <c r="O1166" s="27"/>
      <c r="AW1166" s="5"/>
    </row>
    <row r="1167" spans="15:49" x14ac:dyDescent="0.2">
      <c r="O1167" s="27"/>
      <c r="AW1167" s="5"/>
    </row>
    <row r="1168" spans="15:49" x14ac:dyDescent="0.2">
      <c r="O1168" s="27"/>
      <c r="AW1168" s="5"/>
    </row>
    <row r="1169" spans="15:49" x14ac:dyDescent="0.2">
      <c r="O1169" s="27"/>
      <c r="AW1169" s="5"/>
    </row>
    <row r="1170" spans="15:49" x14ac:dyDescent="0.2">
      <c r="O1170" s="27"/>
      <c r="AW1170" s="5"/>
    </row>
    <row r="1171" spans="15:49" x14ac:dyDescent="0.2">
      <c r="O1171" s="27"/>
      <c r="AW1171" s="5"/>
    </row>
    <row r="1172" spans="15:49" x14ac:dyDescent="0.2">
      <c r="O1172" s="27"/>
      <c r="AW1172" s="5"/>
    </row>
    <row r="1173" spans="15:49" x14ac:dyDescent="0.2">
      <c r="O1173" s="27"/>
      <c r="AW1173" s="5"/>
    </row>
    <row r="1174" spans="15:49" x14ac:dyDescent="0.2">
      <c r="O1174" s="27"/>
      <c r="AW1174" s="5"/>
    </row>
    <row r="1175" spans="15:49" x14ac:dyDescent="0.2">
      <c r="O1175" s="27"/>
      <c r="AW1175" s="5"/>
    </row>
    <row r="1176" spans="15:49" x14ac:dyDescent="0.2">
      <c r="O1176" s="27"/>
      <c r="AW1176" s="5"/>
    </row>
    <row r="1177" spans="15:49" x14ac:dyDescent="0.2">
      <c r="O1177" s="27"/>
      <c r="AW1177" s="5"/>
    </row>
    <row r="1178" spans="15:49" x14ac:dyDescent="0.2">
      <c r="O1178" s="27"/>
      <c r="AW1178" s="5"/>
    </row>
    <row r="1179" spans="15:49" x14ac:dyDescent="0.2">
      <c r="O1179" s="27"/>
      <c r="AW1179" s="5"/>
    </row>
    <row r="1180" spans="15:49" x14ac:dyDescent="0.2">
      <c r="O1180" s="27"/>
      <c r="AW1180" s="5"/>
    </row>
    <row r="1181" spans="15:49" x14ac:dyDescent="0.2">
      <c r="O1181" s="27"/>
      <c r="AW1181" s="5"/>
    </row>
    <row r="1182" spans="15:49" x14ac:dyDescent="0.2">
      <c r="O1182" s="27"/>
      <c r="AW1182" s="5"/>
    </row>
    <row r="1183" spans="15:49" x14ac:dyDescent="0.2">
      <c r="O1183" s="27"/>
      <c r="AW1183" s="5"/>
    </row>
    <row r="1184" spans="15:49" x14ac:dyDescent="0.2">
      <c r="O1184" s="27"/>
      <c r="AW1184" s="5"/>
    </row>
    <row r="1185" spans="15:49" x14ac:dyDescent="0.2">
      <c r="O1185" s="27"/>
      <c r="AW1185" s="5"/>
    </row>
    <row r="1186" spans="15:49" x14ac:dyDescent="0.2">
      <c r="O1186" s="27"/>
      <c r="AW1186" s="5"/>
    </row>
    <row r="1187" spans="15:49" x14ac:dyDescent="0.2">
      <c r="O1187" s="27"/>
      <c r="AW1187" s="5"/>
    </row>
    <row r="1188" spans="15:49" x14ac:dyDescent="0.2">
      <c r="O1188" s="27"/>
      <c r="AW1188" s="5"/>
    </row>
    <row r="1189" spans="15:49" x14ac:dyDescent="0.2">
      <c r="O1189" s="27"/>
      <c r="AW1189" s="5"/>
    </row>
    <row r="1190" spans="15:49" x14ac:dyDescent="0.2">
      <c r="O1190" s="27"/>
      <c r="AW1190" s="5"/>
    </row>
    <row r="1191" spans="15:49" x14ac:dyDescent="0.2">
      <c r="O1191" s="27"/>
      <c r="AW1191" s="5"/>
    </row>
    <row r="1192" spans="15:49" x14ac:dyDescent="0.2">
      <c r="O1192" s="27"/>
      <c r="AW1192" s="5"/>
    </row>
    <row r="1193" spans="15:49" x14ac:dyDescent="0.2">
      <c r="O1193" s="27"/>
      <c r="AW1193" s="5"/>
    </row>
    <row r="1194" spans="15:49" x14ac:dyDescent="0.2">
      <c r="O1194" s="27"/>
      <c r="AW1194" s="5"/>
    </row>
    <row r="1195" spans="15:49" x14ac:dyDescent="0.2">
      <c r="O1195" s="27"/>
      <c r="AW1195" s="5"/>
    </row>
    <row r="1196" spans="15:49" x14ac:dyDescent="0.2">
      <c r="O1196" s="27"/>
      <c r="AW1196" s="5"/>
    </row>
    <row r="1197" spans="15:49" x14ac:dyDescent="0.2">
      <c r="O1197" s="27"/>
      <c r="AW1197" s="5"/>
    </row>
    <row r="1198" spans="15:49" x14ac:dyDescent="0.2">
      <c r="O1198" s="27"/>
      <c r="AW1198" s="5"/>
    </row>
    <row r="1199" spans="15:49" x14ac:dyDescent="0.2">
      <c r="O1199" s="27"/>
      <c r="AW1199" s="5"/>
    </row>
    <row r="1200" spans="15:49" x14ac:dyDescent="0.2">
      <c r="O1200" s="27"/>
      <c r="AW1200" s="5"/>
    </row>
    <row r="1201" spans="15:49" x14ac:dyDescent="0.2">
      <c r="O1201" s="27"/>
      <c r="AW1201" s="5"/>
    </row>
    <row r="1202" spans="15:49" x14ac:dyDescent="0.2">
      <c r="O1202" s="27"/>
      <c r="AW1202" s="5"/>
    </row>
    <row r="1203" spans="15:49" x14ac:dyDescent="0.2">
      <c r="O1203" s="27"/>
      <c r="AW1203" s="5"/>
    </row>
    <row r="1204" spans="15:49" x14ac:dyDescent="0.2">
      <c r="O1204" s="27"/>
      <c r="AW1204" s="5"/>
    </row>
    <row r="1205" spans="15:49" x14ac:dyDescent="0.2">
      <c r="O1205" s="27"/>
      <c r="AW1205" s="5"/>
    </row>
    <row r="1206" spans="15:49" x14ac:dyDescent="0.2">
      <c r="O1206" s="27"/>
      <c r="AW1206" s="5"/>
    </row>
    <row r="1207" spans="15:49" x14ac:dyDescent="0.2">
      <c r="O1207" s="27"/>
      <c r="AW1207" s="5"/>
    </row>
    <row r="1208" spans="15:49" x14ac:dyDescent="0.2">
      <c r="O1208" s="27"/>
      <c r="AW1208" s="5"/>
    </row>
    <row r="1209" spans="15:49" x14ac:dyDescent="0.2">
      <c r="O1209" s="27"/>
      <c r="AW1209" s="5"/>
    </row>
    <row r="1210" spans="15:49" x14ac:dyDescent="0.2">
      <c r="O1210" s="27"/>
      <c r="AW1210" s="5"/>
    </row>
    <row r="1211" spans="15:49" x14ac:dyDescent="0.2">
      <c r="O1211" s="27"/>
      <c r="AW1211" s="5"/>
    </row>
    <row r="1212" spans="15:49" x14ac:dyDescent="0.2">
      <c r="O1212" s="27"/>
      <c r="AW1212" s="5"/>
    </row>
    <row r="1213" spans="15:49" x14ac:dyDescent="0.2">
      <c r="O1213" s="27"/>
      <c r="AW1213" s="5"/>
    </row>
    <row r="1214" spans="15:49" x14ac:dyDescent="0.2">
      <c r="O1214" s="27"/>
      <c r="AW1214" s="5"/>
    </row>
    <row r="1215" spans="15:49" x14ac:dyDescent="0.2">
      <c r="O1215" s="27"/>
      <c r="AW1215" s="5"/>
    </row>
    <row r="1216" spans="15:49" x14ac:dyDescent="0.2">
      <c r="O1216" s="27"/>
      <c r="AW1216" s="5"/>
    </row>
    <row r="1217" spans="15:49" x14ac:dyDescent="0.2">
      <c r="O1217" s="27"/>
      <c r="AW1217" s="5"/>
    </row>
    <row r="1218" spans="15:49" x14ac:dyDescent="0.2">
      <c r="O1218" s="27"/>
      <c r="AW1218" s="5"/>
    </row>
    <row r="1219" spans="15:49" x14ac:dyDescent="0.2">
      <c r="O1219" s="27"/>
      <c r="AW1219" s="5"/>
    </row>
    <row r="1220" spans="15:49" x14ac:dyDescent="0.2">
      <c r="O1220" s="27"/>
      <c r="AW1220" s="5"/>
    </row>
    <row r="1221" spans="15:49" x14ac:dyDescent="0.2">
      <c r="O1221" s="27"/>
      <c r="AW1221" s="5"/>
    </row>
    <row r="1222" spans="15:49" x14ac:dyDescent="0.2">
      <c r="O1222" s="27"/>
      <c r="AW1222" s="5"/>
    </row>
    <row r="1223" spans="15:49" x14ac:dyDescent="0.2">
      <c r="O1223" s="27"/>
      <c r="AW1223" s="5"/>
    </row>
    <row r="1224" spans="15:49" x14ac:dyDescent="0.2">
      <c r="O1224" s="27"/>
      <c r="AW1224" s="5"/>
    </row>
    <row r="1225" spans="15:49" x14ac:dyDescent="0.2">
      <c r="O1225" s="27"/>
      <c r="AW1225" s="5"/>
    </row>
    <row r="1226" spans="15:49" x14ac:dyDescent="0.2">
      <c r="O1226" s="27"/>
      <c r="AW1226" s="5"/>
    </row>
    <row r="1227" spans="15:49" x14ac:dyDescent="0.2">
      <c r="O1227" s="27"/>
      <c r="AW1227" s="5"/>
    </row>
    <row r="1228" spans="15:49" x14ac:dyDescent="0.2">
      <c r="O1228" s="27"/>
      <c r="AW1228" s="5"/>
    </row>
    <row r="1229" spans="15:49" x14ac:dyDescent="0.2">
      <c r="O1229" s="27"/>
      <c r="AW1229" s="5"/>
    </row>
    <row r="1230" spans="15:49" x14ac:dyDescent="0.2">
      <c r="O1230" s="27"/>
      <c r="AW1230" s="5"/>
    </row>
    <row r="1231" spans="15:49" x14ac:dyDescent="0.2">
      <c r="O1231" s="27"/>
      <c r="AW1231" s="5"/>
    </row>
    <row r="1232" spans="15:49" x14ac:dyDescent="0.2">
      <c r="O1232" s="27"/>
      <c r="AW1232" s="5"/>
    </row>
    <row r="1233" spans="15:49" x14ac:dyDescent="0.2">
      <c r="O1233" s="27"/>
      <c r="AW1233" s="5"/>
    </row>
    <row r="1234" spans="15:49" x14ac:dyDescent="0.2">
      <c r="O1234" s="27"/>
      <c r="AW1234" s="5"/>
    </row>
    <row r="1235" spans="15:49" x14ac:dyDescent="0.2">
      <c r="O1235" s="27"/>
      <c r="AW1235" s="5"/>
    </row>
    <row r="1236" spans="15:49" x14ac:dyDescent="0.2">
      <c r="O1236" s="27"/>
      <c r="AW1236" s="5"/>
    </row>
    <row r="1237" spans="15:49" x14ac:dyDescent="0.2">
      <c r="O1237" s="27"/>
      <c r="AW1237" s="5"/>
    </row>
    <row r="1238" spans="15:49" x14ac:dyDescent="0.2">
      <c r="O1238" s="27"/>
      <c r="AW1238" s="5"/>
    </row>
    <row r="1239" spans="15:49" x14ac:dyDescent="0.2">
      <c r="O1239" s="27"/>
      <c r="AW1239" s="5"/>
    </row>
    <row r="1240" spans="15:49" x14ac:dyDescent="0.2">
      <c r="O1240" s="27"/>
      <c r="AW1240" s="5"/>
    </row>
    <row r="1241" spans="15:49" x14ac:dyDescent="0.2">
      <c r="O1241" s="27"/>
      <c r="AW1241" s="5"/>
    </row>
    <row r="1242" spans="15:49" x14ac:dyDescent="0.2">
      <c r="O1242" s="27"/>
      <c r="AW1242" s="5"/>
    </row>
    <row r="1243" spans="15:49" x14ac:dyDescent="0.2">
      <c r="O1243" s="27"/>
      <c r="AW1243" s="5"/>
    </row>
    <row r="1244" spans="15:49" x14ac:dyDescent="0.2">
      <c r="O1244" s="27"/>
      <c r="AW1244" s="5"/>
    </row>
    <row r="1245" spans="15:49" x14ac:dyDescent="0.2">
      <c r="O1245" s="27"/>
      <c r="AW1245" s="5"/>
    </row>
    <row r="1246" spans="15:49" x14ac:dyDescent="0.2">
      <c r="O1246" s="27"/>
      <c r="AW1246" s="5"/>
    </row>
    <row r="1247" spans="15:49" x14ac:dyDescent="0.2">
      <c r="O1247" s="27"/>
      <c r="AW1247" s="5"/>
    </row>
    <row r="1248" spans="15:49" x14ac:dyDescent="0.2">
      <c r="O1248" s="27"/>
      <c r="AW1248" s="5"/>
    </row>
    <row r="1249" spans="15:49" x14ac:dyDescent="0.2">
      <c r="O1249" s="27"/>
      <c r="AW1249" s="5"/>
    </row>
    <row r="1250" spans="15:49" x14ac:dyDescent="0.2">
      <c r="O1250" s="27"/>
      <c r="AW1250" s="5"/>
    </row>
    <row r="1251" spans="15:49" x14ac:dyDescent="0.2">
      <c r="O1251" s="27"/>
      <c r="AW1251" s="5"/>
    </row>
    <row r="1252" spans="15:49" x14ac:dyDescent="0.2">
      <c r="O1252" s="27"/>
      <c r="AW1252" s="5"/>
    </row>
    <row r="1253" spans="15:49" x14ac:dyDescent="0.2">
      <c r="O1253" s="27"/>
      <c r="AW1253" s="5"/>
    </row>
    <row r="1254" spans="15:49" x14ac:dyDescent="0.2">
      <c r="O1254" s="27"/>
      <c r="AW1254" s="5"/>
    </row>
    <row r="1255" spans="15:49" x14ac:dyDescent="0.2">
      <c r="O1255" s="27"/>
      <c r="AW1255" s="5"/>
    </row>
    <row r="1256" spans="15:49" x14ac:dyDescent="0.2">
      <c r="O1256" s="27"/>
      <c r="AW1256" s="5"/>
    </row>
    <row r="1257" spans="15:49" x14ac:dyDescent="0.2">
      <c r="O1257" s="27"/>
      <c r="AW1257" s="5"/>
    </row>
    <row r="1258" spans="15:49" x14ac:dyDescent="0.2">
      <c r="O1258" s="27"/>
      <c r="AW1258" s="5"/>
    </row>
    <row r="1259" spans="15:49" x14ac:dyDescent="0.2">
      <c r="O1259" s="27"/>
      <c r="AW1259" s="5"/>
    </row>
    <row r="1260" spans="15:49" x14ac:dyDescent="0.2">
      <c r="O1260" s="27"/>
      <c r="AW1260" s="5"/>
    </row>
    <row r="1261" spans="15:49" x14ac:dyDescent="0.2">
      <c r="O1261" s="27"/>
      <c r="AW1261" s="5"/>
    </row>
    <row r="1262" spans="15:49" x14ac:dyDescent="0.2">
      <c r="O1262" s="27"/>
      <c r="AW1262" s="5"/>
    </row>
    <row r="1263" spans="15:49" x14ac:dyDescent="0.2">
      <c r="O1263" s="27"/>
      <c r="AW1263" s="5"/>
    </row>
    <row r="1264" spans="15:49" x14ac:dyDescent="0.2">
      <c r="O1264" s="27"/>
      <c r="AW1264" s="5"/>
    </row>
    <row r="1265" spans="15:49" x14ac:dyDescent="0.2">
      <c r="O1265" s="27"/>
      <c r="AW1265" s="5"/>
    </row>
    <row r="1266" spans="15:49" x14ac:dyDescent="0.2">
      <c r="O1266" s="27"/>
      <c r="AW1266" s="5"/>
    </row>
    <row r="1267" spans="15:49" x14ac:dyDescent="0.2">
      <c r="O1267" s="27"/>
      <c r="AW1267" s="5"/>
    </row>
    <row r="1268" spans="15:49" x14ac:dyDescent="0.2">
      <c r="O1268" s="27"/>
      <c r="AW1268" s="5"/>
    </row>
    <row r="1269" spans="15:49" x14ac:dyDescent="0.2">
      <c r="O1269" s="27"/>
      <c r="AW1269" s="5"/>
    </row>
    <row r="1270" spans="15:49" x14ac:dyDescent="0.2">
      <c r="O1270" s="27"/>
      <c r="AW1270" s="5"/>
    </row>
    <row r="1271" spans="15:49" x14ac:dyDescent="0.2">
      <c r="O1271" s="27"/>
      <c r="AW1271" s="5"/>
    </row>
    <row r="1272" spans="15:49" x14ac:dyDescent="0.2">
      <c r="O1272" s="27"/>
      <c r="AW1272" s="5"/>
    </row>
    <row r="1273" spans="15:49" x14ac:dyDescent="0.2">
      <c r="O1273" s="27"/>
      <c r="AW1273" s="5"/>
    </row>
    <row r="1274" spans="15:49" x14ac:dyDescent="0.2">
      <c r="O1274" s="27"/>
      <c r="AW1274" s="5"/>
    </row>
    <row r="1275" spans="15:49" x14ac:dyDescent="0.2">
      <c r="O1275" s="27"/>
      <c r="AW1275" s="5"/>
    </row>
    <row r="1276" spans="15:49" x14ac:dyDescent="0.2">
      <c r="O1276" s="27"/>
      <c r="AW1276" s="5"/>
    </row>
    <row r="1277" spans="15:49" x14ac:dyDescent="0.2">
      <c r="O1277" s="27"/>
      <c r="AW1277" s="5"/>
    </row>
    <row r="1278" spans="15:49" x14ac:dyDescent="0.2">
      <c r="O1278" s="27"/>
      <c r="AW1278" s="5"/>
    </row>
    <row r="1279" spans="15:49" x14ac:dyDescent="0.2">
      <c r="O1279" s="27"/>
      <c r="AW1279" s="5"/>
    </row>
    <row r="1280" spans="15:49" x14ac:dyDescent="0.2">
      <c r="O1280" s="27"/>
      <c r="AW1280" s="5"/>
    </row>
    <row r="1281" spans="15:49" x14ac:dyDescent="0.2">
      <c r="O1281" s="27"/>
      <c r="AW1281" s="5"/>
    </row>
    <row r="1282" spans="15:49" x14ac:dyDescent="0.2">
      <c r="O1282" s="27"/>
      <c r="AW1282" s="5"/>
    </row>
    <row r="1283" spans="15:49" x14ac:dyDescent="0.2">
      <c r="O1283" s="27"/>
      <c r="AW1283" s="5"/>
    </row>
    <row r="1284" spans="15:49" x14ac:dyDescent="0.2">
      <c r="O1284" s="27"/>
      <c r="AW1284" s="5"/>
    </row>
    <row r="1285" spans="15:49" x14ac:dyDescent="0.2">
      <c r="O1285" s="27"/>
      <c r="AW1285" s="5"/>
    </row>
    <row r="1286" spans="15:49" x14ac:dyDescent="0.2">
      <c r="O1286" s="27"/>
      <c r="AW1286" s="5"/>
    </row>
    <row r="1287" spans="15:49" x14ac:dyDescent="0.2">
      <c r="O1287" s="27"/>
      <c r="AW1287" s="5"/>
    </row>
    <row r="1288" spans="15:49" x14ac:dyDescent="0.2">
      <c r="O1288" s="27"/>
      <c r="AW1288" s="5"/>
    </row>
    <row r="1289" spans="15:49" x14ac:dyDescent="0.2">
      <c r="O1289" s="27"/>
      <c r="AW1289" s="5"/>
    </row>
    <row r="1290" spans="15:49" x14ac:dyDescent="0.2">
      <c r="O1290" s="27"/>
      <c r="AW1290" s="5"/>
    </row>
    <row r="1291" spans="15:49" x14ac:dyDescent="0.2">
      <c r="O1291" s="27"/>
      <c r="AW1291" s="5"/>
    </row>
    <row r="1292" spans="15:49" x14ac:dyDescent="0.2">
      <c r="O1292" s="27"/>
      <c r="AW1292" s="5"/>
    </row>
    <row r="1293" spans="15:49" x14ac:dyDescent="0.2">
      <c r="O1293" s="27"/>
      <c r="AW1293" s="5"/>
    </row>
    <row r="1294" spans="15:49" x14ac:dyDescent="0.2">
      <c r="O1294" s="27"/>
      <c r="AW1294" s="5"/>
    </row>
    <row r="1295" spans="15:49" x14ac:dyDescent="0.2">
      <c r="O1295" s="27"/>
      <c r="AW1295" s="5"/>
    </row>
    <row r="1296" spans="15:49" x14ac:dyDescent="0.2">
      <c r="O1296" s="27"/>
      <c r="AW1296" s="5"/>
    </row>
    <row r="1297" spans="15:49" x14ac:dyDescent="0.2">
      <c r="O1297" s="27"/>
      <c r="AW1297" s="5"/>
    </row>
    <row r="1298" spans="15:49" x14ac:dyDescent="0.2">
      <c r="O1298" s="27"/>
      <c r="AW1298" s="5"/>
    </row>
    <row r="1299" spans="15:49" x14ac:dyDescent="0.2">
      <c r="O1299" s="27"/>
      <c r="AW1299" s="5"/>
    </row>
    <row r="1300" spans="15:49" x14ac:dyDescent="0.2">
      <c r="O1300" s="27"/>
      <c r="AW1300" s="5"/>
    </row>
    <row r="1301" spans="15:49" x14ac:dyDescent="0.2">
      <c r="O1301" s="27"/>
      <c r="AW1301" s="5"/>
    </row>
    <row r="1302" spans="15:49" x14ac:dyDescent="0.2">
      <c r="O1302" s="27"/>
      <c r="AW1302" s="5"/>
    </row>
    <row r="1303" spans="15:49" x14ac:dyDescent="0.2">
      <c r="O1303" s="27"/>
      <c r="AW1303" s="5"/>
    </row>
    <row r="1304" spans="15:49" x14ac:dyDescent="0.2">
      <c r="O1304" s="27"/>
      <c r="AW1304" s="5"/>
    </row>
    <row r="1305" spans="15:49" x14ac:dyDescent="0.2">
      <c r="O1305" s="27"/>
      <c r="AW1305" s="5"/>
    </row>
    <row r="1306" spans="15:49" x14ac:dyDescent="0.2">
      <c r="O1306" s="27"/>
      <c r="AW1306" s="5"/>
    </row>
    <row r="1307" spans="15:49" x14ac:dyDescent="0.2">
      <c r="O1307" s="27"/>
      <c r="AW1307" s="5"/>
    </row>
    <row r="1308" spans="15:49" x14ac:dyDescent="0.2">
      <c r="O1308" s="27"/>
      <c r="AW1308" s="5"/>
    </row>
    <row r="1309" spans="15:49" x14ac:dyDescent="0.2">
      <c r="O1309" s="27"/>
      <c r="AW1309" s="5"/>
    </row>
    <row r="1310" spans="15:49" x14ac:dyDescent="0.2">
      <c r="O1310" s="27"/>
      <c r="AW1310" s="5"/>
    </row>
    <row r="1311" spans="15:49" x14ac:dyDescent="0.2">
      <c r="O1311" s="27"/>
      <c r="AW1311" s="5"/>
    </row>
    <row r="1312" spans="15:49" x14ac:dyDescent="0.2">
      <c r="O1312" s="27"/>
      <c r="AW1312" s="5"/>
    </row>
    <row r="1313" spans="15:49" x14ac:dyDescent="0.2">
      <c r="O1313" s="27"/>
      <c r="AW1313" s="5"/>
    </row>
    <row r="1314" spans="15:49" x14ac:dyDescent="0.2">
      <c r="O1314" s="27"/>
      <c r="AW1314" s="5"/>
    </row>
    <row r="1315" spans="15:49" x14ac:dyDescent="0.2">
      <c r="O1315" s="27"/>
      <c r="AW1315" s="5"/>
    </row>
    <row r="1316" spans="15:49" x14ac:dyDescent="0.2">
      <c r="O1316" s="27"/>
      <c r="AW1316" s="5"/>
    </row>
    <row r="1317" spans="15:49" x14ac:dyDescent="0.2">
      <c r="O1317" s="27"/>
      <c r="AW1317" s="5"/>
    </row>
    <row r="1318" spans="15:49" x14ac:dyDescent="0.2">
      <c r="O1318" s="27"/>
      <c r="AW1318" s="5"/>
    </row>
    <row r="1319" spans="15:49" x14ac:dyDescent="0.2">
      <c r="O1319" s="27"/>
      <c r="AW1319" s="5"/>
    </row>
    <row r="1320" spans="15:49" x14ac:dyDescent="0.2">
      <c r="O1320" s="27"/>
      <c r="AW1320" s="5"/>
    </row>
    <row r="1321" spans="15:49" x14ac:dyDescent="0.2">
      <c r="O1321" s="27"/>
      <c r="AW1321" s="5"/>
    </row>
    <row r="1322" spans="15:49" x14ac:dyDescent="0.2">
      <c r="O1322" s="27"/>
      <c r="AW1322" s="5"/>
    </row>
    <row r="1323" spans="15:49" x14ac:dyDescent="0.2">
      <c r="O1323" s="27"/>
      <c r="AW1323" s="5"/>
    </row>
    <row r="1324" spans="15:49" x14ac:dyDescent="0.2">
      <c r="O1324" s="27"/>
      <c r="AW1324" s="5"/>
    </row>
    <row r="1325" spans="15:49" x14ac:dyDescent="0.2">
      <c r="O1325" s="27"/>
      <c r="AW1325" s="5"/>
    </row>
    <row r="1326" spans="15:49" x14ac:dyDescent="0.2">
      <c r="O1326" s="27"/>
      <c r="AW1326" s="5"/>
    </row>
    <row r="1327" spans="15:49" x14ac:dyDescent="0.2">
      <c r="O1327" s="27"/>
      <c r="AW1327" s="5"/>
    </row>
    <row r="1328" spans="15:49" x14ac:dyDescent="0.2">
      <c r="O1328" s="27"/>
      <c r="AW1328" s="5"/>
    </row>
    <row r="1329" spans="15:49" x14ac:dyDescent="0.2">
      <c r="O1329" s="27"/>
      <c r="AW1329" s="5"/>
    </row>
    <row r="1330" spans="15:49" x14ac:dyDescent="0.2">
      <c r="O1330" s="27"/>
      <c r="AW1330" s="5"/>
    </row>
    <row r="1331" spans="15:49" x14ac:dyDescent="0.2">
      <c r="O1331" s="27"/>
      <c r="AW1331" s="5"/>
    </row>
    <row r="1332" spans="15:49" x14ac:dyDescent="0.2">
      <c r="O1332" s="27"/>
      <c r="AW1332" s="5"/>
    </row>
    <row r="1333" spans="15:49" x14ac:dyDescent="0.2">
      <c r="O1333" s="27"/>
      <c r="AW1333" s="5"/>
    </row>
    <row r="1334" spans="15:49" x14ac:dyDescent="0.2">
      <c r="O1334" s="27"/>
      <c r="AW1334" s="5"/>
    </row>
    <row r="1335" spans="15:49" x14ac:dyDescent="0.2">
      <c r="O1335" s="27"/>
      <c r="AW1335" s="5"/>
    </row>
    <row r="1336" spans="15:49" x14ac:dyDescent="0.2">
      <c r="O1336" s="27"/>
      <c r="AW1336" s="5"/>
    </row>
    <row r="1337" spans="15:49" x14ac:dyDescent="0.2">
      <c r="O1337" s="27"/>
      <c r="AW1337" s="5"/>
    </row>
    <row r="1338" spans="15:49" x14ac:dyDescent="0.2">
      <c r="O1338" s="27"/>
      <c r="AW1338" s="5"/>
    </row>
    <row r="1339" spans="15:49" x14ac:dyDescent="0.2">
      <c r="O1339" s="27"/>
      <c r="AW1339" s="5"/>
    </row>
    <row r="1340" spans="15:49" x14ac:dyDescent="0.2">
      <c r="O1340" s="27"/>
      <c r="AW1340" s="5"/>
    </row>
    <row r="1341" spans="15:49" x14ac:dyDescent="0.2">
      <c r="O1341" s="27"/>
      <c r="AW1341" s="5"/>
    </row>
    <row r="1342" spans="15:49" x14ac:dyDescent="0.2">
      <c r="O1342" s="27"/>
      <c r="AW1342" s="5"/>
    </row>
    <row r="1343" spans="15:49" x14ac:dyDescent="0.2">
      <c r="O1343" s="27"/>
      <c r="AW1343" s="5"/>
    </row>
    <row r="1344" spans="15:49" x14ac:dyDescent="0.2">
      <c r="O1344" s="27"/>
      <c r="AW1344" s="5"/>
    </row>
    <row r="1345" spans="15:49" x14ac:dyDescent="0.2">
      <c r="O1345" s="27"/>
      <c r="AW1345" s="5"/>
    </row>
    <row r="1346" spans="15:49" x14ac:dyDescent="0.2">
      <c r="O1346" s="27"/>
      <c r="AW1346" s="5"/>
    </row>
    <row r="1347" spans="15:49" x14ac:dyDescent="0.2">
      <c r="O1347" s="27"/>
      <c r="AW1347" s="5"/>
    </row>
    <row r="1348" spans="15:49" x14ac:dyDescent="0.2">
      <c r="O1348" s="27"/>
      <c r="AW1348" s="5"/>
    </row>
    <row r="1349" spans="15:49" x14ac:dyDescent="0.2">
      <c r="O1349" s="27"/>
      <c r="AW1349" s="5"/>
    </row>
    <row r="1350" spans="15:49" x14ac:dyDescent="0.2">
      <c r="O1350" s="27"/>
      <c r="AW1350" s="5"/>
    </row>
    <row r="1351" spans="15:49" x14ac:dyDescent="0.2">
      <c r="O1351" s="27"/>
      <c r="AW1351" s="5"/>
    </row>
    <row r="1352" spans="15:49" x14ac:dyDescent="0.2">
      <c r="O1352" s="27"/>
      <c r="AW1352" s="5"/>
    </row>
    <row r="1353" spans="15:49" x14ac:dyDescent="0.2">
      <c r="O1353" s="27"/>
      <c r="AW1353" s="5"/>
    </row>
    <row r="1354" spans="15:49" x14ac:dyDescent="0.2">
      <c r="O1354" s="27"/>
      <c r="AW1354" s="5"/>
    </row>
    <row r="1355" spans="15:49" x14ac:dyDescent="0.2">
      <c r="O1355" s="27"/>
      <c r="AW1355" s="5"/>
    </row>
    <row r="1356" spans="15:49" x14ac:dyDescent="0.2">
      <c r="O1356" s="27"/>
      <c r="AW1356" s="5"/>
    </row>
    <row r="1357" spans="15:49" x14ac:dyDescent="0.2">
      <c r="O1357" s="27"/>
      <c r="AW1357" s="5"/>
    </row>
    <row r="1358" spans="15:49" x14ac:dyDescent="0.2">
      <c r="O1358" s="27"/>
      <c r="AW1358" s="5"/>
    </row>
    <row r="1359" spans="15:49" x14ac:dyDescent="0.2">
      <c r="O1359" s="27"/>
      <c r="AW1359" s="5"/>
    </row>
    <row r="1360" spans="15:49" x14ac:dyDescent="0.2">
      <c r="O1360" s="27"/>
      <c r="AW1360" s="5"/>
    </row>
    <row r="1361" spans="15:49" x14ac:dyDescent="0.2">
      <c r="O1361" s="27"/>
      <c r="AW1361" s="5"/>
    </row>
    <row r="1362" spans="15:49" x14ac:dyDescent="0.2">
      <c r="O1362" s="27"/>
      <c r="AW1362" s="5"/>
    </row>
    <row r="1363" spans="15:49" x14ac:dyDescent="0.2">
      <c r="O1363" s="27"/>
      <c r="AW1363" s="5"/>
    </row>
    <row r="1364" spans="15:49" x14ac:dyDescent="0.2">
      <c r="O1364" s="27"/>
      <c r="AW1364" s="5"/>
    </row>
    <row r="1365" spans="15:49" x14ac:dyDescent="0.2">
      <c r="O1365" s="27"/>
      <c r="AW1365" s="5"/>
    </row>
    <row r="1366" spans="15:49" x14ac:dyDescent="0.2">
      <c r="O1366" s="27"/>
      <c r="AW1366" s="5"/>
    </row>
    <row r="1367" spans="15:49" x14ac:dyDescent="0.2">
      <c r="O1367" s="27"/>
      <c r="AW1367" s="5"/>
    </row>
    <row r="1368" spans="15:49" x14ac:dyDescent="0.2">
      <c r="O1368" s="27"/>
      <c r="AW1368" s="5"/>
    </row>
    <row r="1369" spans="15:49" x14ac:dyDescent="0.2">
      <c r="O1369" s="27"/>
      <c r="AW1369" s="5"/>
    </row>
    <row r="1370" spans="15:49" x14ac:dyDescent="0.2">
      <c r="O1370" s="27"/>
      <c r="AW1370" s="5"/>
    </row>
    <row r="1371" spans="15:49" x14ac:dyDescent="0.2">
      <c r="O1371" s="27"/>
      <c r="AW1371" s="5"/>
    </row>
    <row r="1372" spans="15:49" x14ac:dyDescent="0.2">
      <c r="O1372" s="27"/>
      <c r="AW1372" s="5"/>
    </row>
    <row r="1373" spans="15:49" x14ac:dyDescent="0.2">
      <c r="O1373" s="27"/>
      <c r="AW1373" s="5"/>
    </row>
    <row r="1374" spans="15:49" x14ac:dyDescent="0.2">
      <c r="O1374" s="27"/>
      <c r="AW1374" s="5"/>
    </row>
    <row r="1375" spans="15:49" x14ac:dyDescent="0.2">
      <c r="O1375" s="27"/>
      <c r="AW1375" s="5"/>
    </row>
    <row r="1376" spans="15:49" x14ac:dyDescent="0.2">
      <c r="O1376" s="27"/>
      <c r="AW1376" s="5"/>
    </row>
    <row r="1377" spans="15:49" x14ac:dyDescent="0.2">
      <c r="O1377" s="27"/>
      <c r="AW1377" s="5"/>
    </row>
    <row r="1378" spans="15:49" x14ac:dyDescent="0.2">
      <c r="O1378" s="27"/>
      <c r="AW1378" s="5"/>
    </row>
    <row r="1379" spans="15:49" x14ac:dyDescent="0.2">
      <c r="O1379" s="27"/>
      <c r="AW1379" s="5"/>
    </row>
    <row r="1380" spans="15:49" x14ac:dyDescent="0.2">
      <c r="O1380" s="27"/>
      <c r="AW1380" s="5"/>
    </row>
    <row r="1381" spans="15:49" x14ac:dyDescent="0.2">
      <c r="O1381" s="27"/>
      <c r="AW1381" s="5"/>
    </row>
    <row r="1382" spans="15:49" x14ac:dyDescent="0.2">
      <c r="O1382" s="27"/>
      <c r="AW1382" s="5"/>
    </row>
    <row r="1383" spans="15:49" x14ac:dyDescent="0.2">
      <c r="O1383" s="27"/>
      <c r="AW1383" s="5"/>
    </row>
    <row r="1384" spans="15:49" x14ac:dyDescent="0.2">
      <c r="O1384" s="27"/>
      <c r="AW1384" s="5"/>
    </row>
    <row r="1385" spans="15:49" x14ac:dyDescent="0.2">
      <c r="O1385" s="27"/>
      <c r="AW1385" s="5"/>
    </row>
    <row r="1386" spans="15:49" x14ac:dyDescent="0.2">
      <c r="O1386" s="27"/>
      <c r="AW1386" s="5"/>
    </row>
    <row r="1387" spans="15:49" x14ac:dyDescent="0.2">
      <c r="O1387" s="27"/>
      <c r="AW1387" s="5"/>
    </row>
    <row r="1388" spans="15:49" x14ac:dyDescent="0.2">
      <c r="O1388" s="27"/>
      <c r="AW1388" s="5"/>
    </row>
    <row r="1389" spans="15:49" x14ac:dyDescent="0.2">
      <c r="O1389" s="27"/>
      <c r="AW1389" s="5"/>
    </row>
    <row r="1390" spans="15:49" x14ac:dyDescent="0.2">
      <c r="O1390" s="27"/>
      <c r="AW1390" s="5"/>
    </row>
    <row r="1391" spans="15:49" x14ac:dyDescent="0.2">
      <c r="O1391" s="27"/>
      <c r="AW1391" s="5"/>
    </row>
    <row r="1392" spans="15:49" x14ac:dyDescent="0.2">
      <c r="O1392" s="27"/>
      <c r="AW1392" s="5"/>
    </row>
    <row r="1393" spans="15:49" x14ac:dyDescent="0.2">
      <c r="O1393" s="27"/>
      <c r="AW1393" s="5"/>
    </row>
    <row r="1394" spans="15:49" x14ac:dyDescent="0.2">
      <c r="O1394" s="27"/>
      <c r="AW1394" s="5"/>
    </row>
    <row r="1395" spans="15:49" x14ac:dyDescent="0.2">
      <c r="O1395" s="27"/>
      <c r="AW1395" s="5"/>
    </row>
    <row r="1396" spans="15:49" x14ac:dyDescent="0.2">
      <c r="O1396" s="27"/>
      <c r="AW1396" s="5"/>
    </row>
    <row r="1397" spans="15:49" x14ac:dyDescent="0.2">
      <c r="O1397" s="27"/>
      <c r="AW1397" s="5"/>
    </row>
    <row r="1398" spans="15:49" x14ac:dyDescent="0.2">
      <c r="O1398" s="27"/>
      <c r="AW1398" s="5"/>
    </row>
    <row r="1399" spans="15:49" x14ac:dyDescent="0.2">
      <c r="O1399" s="27"/>
      <c r="AW1399" s="5"/>
    </row>
    <row r="1400" spans="15:49" x14ac:dyDescent="0.2">
      <c r="O1400" s="27"/>
      <c r="AW1400" s="5"/>
    </row>
    <row r="1401" spans="15:49" x14ac:dyDescent="0.2">
      <c r="O1401" s="27"/>
      <c r="AW1401" s="5"/>
    </row>
    <row r="1402" spans="15:49" x14ac:dyDescent="0.2">
      <c r="O1402" s="27"/>
      <c r="AW1402" s="5"/>
    </row>
    <row r="1403" spans="15:49" x14ac:dyDescent="0.2">
      <c r="O1403" s="27"/>
      <c r="AW1403" s="5"/>
    </row>
    <row r="1404" spans="15:49" x14ac:dyDescent="0.2">
      <c r="O1404" s="27"/>
      <c r="AW1404" s="5"/>
    </row>
    <row r="1405" spans="15:49" x14ac:dyDescent="0.2">
      <c r="O1405" s="27"/>
      <c r="AW1405" s="5"/>
    </row>
    <row r="1406" spans="15:49" x14ac:dyDescent="0.2">
      <c r="O1406" s="27"/>
      <c r="AW1406" s="5"/>
    </row>
    <row r="1407" spans="15:49" x14ac:dyDescent="0.2">
      <c r="O1407" s="27"/>
      <c r="AW1407" s="5"/>
    </row>
    <row r="1408" spans="15:49" x14ac:dyDescent="0.2">
      <c r="O1408" s="27"/>
      <c r="AW1408" s="5"/>
    </row>
    <row r="1409" spans="15:49" x14ac:dyDescent="0.2">
      <c r="O1409" s="27"/>
      <c r="AW1409" s="5"/>
    </row>
    <row r="1410" spans="15:49" x14ac:dyDescent="0.2">
      <c r="O1410" s="27"/>
      <c r="AW1410" s="5"/>
    </row>
    <row r="1411" spans="15:49" x14ac:dyDescent="0.2">
      <c r="O1411" s="27"/>
      <c r="AW1411" s="5"/>
    </row>
    <row r="1412" spans="15:49" x14ac:dyDescent="0.2">
      <c r="O1412" s="27"/>
      <c r="AW1412" s="5"/>
    </row>
    <row r="1413" spans="15:49" x14ac:dyDescent="0.2">
      <c r="O1413" s="27"/>
      <c r="AW1413" s="5"/>
    </row>
    <row r="1414" spans="15:49" x14ac:dyDescent="0.2">
      <c r="O1414" s="27"/>
      <c r="AW1414" s="5"/>
    </row>
    <row r="1415" spans="15:49" x14ac:dyDescent="0.2">
      <c r="O1415" s="27"/>
      <c r="AW1415" s="5"/>
    </row>
    <row r="1416" spans="15:49" x14ac:dyDescent="0.2">
      <c r="O1416" s="27"/>
      <c r="AW1416" s="5"/>
    </row>
    <row r="1417" spans="15:49" x14ac:dyDescent="0.2">
      <c r="O1417" s="27"/>
      <c r="AW1417" s="5"/>
    </row>
    <row r="1418" spans="15:49" x14ac:dyDescent="0.2">
      <c r="O1418" s="27"/>
      <c r="AW1418" s="5"/>
    </row>
    <row r="1419" spans="15:49" x14ac:dyDescent="0.2">
      <c r="O1419" s="27"/>
      <c r="AW1419" s="5"/>
    </row>
    <row r="1420" spans="15:49" x14ac:dyDescent="0.2">
      <c r="O1420" s="27"/>
      <c r="AW1420" s="5"/>
    </row>
    <row r="1421" spans="15:49" x14ac:dyDescent="0.2">
      <c r="O1421" s="27"/>
      <c r="AW1421" s="5"/>
    </row>
    <row r="1422" spans="15:49" x14ac:dyDescent="0.2">
      <c r="O1422" s="27"/>
      <c r="AW1422" s="5"/>
    </row>
    <row r="1423" spans="15:49" x14ac:dyDescent="0.2">
      <c r="O1423" s="27"/>
      <c r="AW1423" s="5"/>
    </row>
    <row r="1424" spans="15:49" x14ac:dyDescent="0.2">
      <c r="O1424" s="27"/>
      <c r="AW1424" s="5"/>
    </row>
    <row r="1425" spans="15:49" x14ac:dyDescent="0.2">
      <c r="O1425" s="27"/>
      <c r="AW1425" s="5"/>
    </row>
    <row r="1426" spans="15:49" x14ac:dyDescent="0.2">
      <c r="O1426" s="27"/>
      <c r="AW1426" s="5"/>
    </row>
    <row r="1427" spans="15:49" x14ac:dyDescent="0.2">
      <c r="O1427" s="27"/>
      <c r="AW1427" s="5"/>
    </row>
    <row r="1428" spans="15:49" x14ac:dyDescent="0.2">
      <c r="O1428" s="27"/>
      <c r="AW1428" s="5"/>
    </row>
    <row r="1429" spans="15:49" x14ac:dyDescent="0.2">
      <c r="O1429" s="27"/>
      <c r="AW1429" s="5"/>
    </row>
    <row r="1430" spans="15:49" x14ac:dyDescent="0.2">
      <c r="O1430" s="27"/>
      <c r="AW1430" s="5"/>
    </row>
    <row r="1431" spans="15:49" x14ac:dyDescent="0.2">
      <c r="O1431" s="27"/>
      <c r="AW1431" s="5"/>
    </row>
    <row r="1432" spans="15:49" x14ac:dyDescent="0.2">
      <c r="O1432" s="27"/>
      <c r="AW1432" s="5"/>
    </row>
    <row r="1433" spans="15:49" x14ac:dyDescent="0.2">
      <c r="O1433" s="27"/>
      <c r="AW1433" s="5"/>
    </row>
    <row r="1434" spans="15:49" x14ac:dyDescent="0.2">
      <c r="O1434" s="27"/>
      <c r="AW1434" s="5"/>
    </row>
    <row r="1435" spans="15:49" x14ac:dyDescent="0.2">
      <c r="O1435" s="27"/>
      <c r="AW1435" s="5"/>
    </row>
    <row r="1436" spans="15:49" x14ac:dyDescent="0.2">
      <c r="O1436" s="27"/>
      <c r="AW1436" s="5"/>
    </row>
    <row r="1437" spans="15:49" x14ac:dyDescent="0.2">
      <c r="O1437" s="27"/>
      <c r="AW1437" s="5"/>
    </row>
    <row r="1438" spans="15:49" x14ac:dyDescent="0.2">
      <c r="O1438" s="27"/>
      <c r="AW1438" s="5"/>
    </row>
    <row r="1439" spans="15:49" x14ac:dyDescent="0.2">
      <c r="O1439" s="27"/>
      <c r="AW1439" s="5"/>
    </row>
    <row r="1440" spans="15:49" x14ac:dyDescent="0.2">
      <c r="O1440" s="27"/>
      <c r="AW1440" s="5"/>
    </row>
    <row r="1441" spans="15:49" x14ac:dyDescent="0.2">
      <c r="O1441" s="27"/>
      <c r="AW1441" s="5"/>
    </row>
    <row r="1442" spans="15:49" x14ac:dyDescent="0.2">
      <c r="O1442" s="27"/>
      <c r="AW1442" s="5"/>
    </row>
    <row r="1443" spans="15:49" x14ac:dyDescent="0.2">
      <c r="O1443" s="27"/>
      <c r="AW1443" s="5"/>
    </row>
    <row r="1444" spans="15:49" x14ac:dyDescent="0.2">
      <c r="O1444" s="27"/>
      <c r="AW1444" s="5"/>
    </row>
    <row r="1445" spans="15:49" x14ac:dyDescent="0.2">
      <c r="O1445" s="27"/>
      <c r="AW1445" s="5"/>
    </row>
    <row r="1446" spans="15:49" x14ac:dyDescent="0.2">
      <c r="O1446" s="27"/>
      <c r="AW1446" s="5"/>
    </row>
    <row r="1447" spans="15:49" x14ac:dyDescent="0.2">
      <c r="O1447" s="27"/>
      <c r="AW1447" s="5"/>
    </row>
    <row r="1448" spans="15:49" x14ac:dyDescent="0.2">
      <c r="O1448" s="27"/>
      <c r="AW1448" s="5"/>
    </row>
    <row r="1449" spans="15:49" x14ac:dyDescent="0.2">
      <c r="O1449" s="27"/>
      <c r="AW1449" s="5"/>
    </row>
    <row r="1450" spans="15:49" x14ac:dyDescent="0.2">
      <c r="O1450" s="27"/>
      <c r="AW1450" s="5"/>
    </row>
    <row r="1451" spans="15:49" x14ac:dyDescent="0.2">
      <c r="O1451" s="27"/>
      <c r="AW1451" s="5"/>
    </row>
    <row r="1452" spans="15:49" x14ac:dyDescent="0.2">
      <c r="O1452" s="27"/>
      <c r="AW1452" s="5"/>
    </row>
    <row r="1453" spans="15:49" x14ac:dyDescent="0.2">
      <c r="O1453" s="27"/>
      <c r="AW1453" s="5"/>
    </row>
    <row r="1454" spans="15:49" x14ac:dyDescent="0.2">
      <c r="O1454" s="27"/>
      <c r="AW1454" s="5"/>
    </row>
    <row r="1455" spans="15:49" x14ac:dyDescent="0.2">
      <c r="O1455" s="27"/>
      <c r="AW1455" s="5"/>
    </row>
    <row r="1456" spans="15:49" x14ac:dyDescent="0.2">
      <c r="O1456" s="27"/>
      <c r="AW1456" s="5"/>
    </row>
    <row r="1457" spans="15:49" x14ac:dyDescent="0.2">
      <c r="O1457" s="27"/>
      <c r="AW1457" s="5"/>
    </row>
    <row r="1458" spans="15:49" x14ac:dyDescent="0.2">
      <c r="O1458" s="27"/>
      <c r="AW1458" s="5"/>
    </row>
    <row r="1459" spans="15:49" x14ac:dyDescent="0.2">
      <c r="O1459" s="27"/>
      <c r="AW1459" s="5"/>
    </row>
    <row r="1460" spans="15:49" x14ac:dyDescent="0.2">
      <c r="O1460" s="27"/>
      <c r="AW1460" s="5"/>
    </row>
    <row r="1461" spans="15:49" x14ac:dyDescent="0.2">
      <c r="O1461" s="27"/>
      <c r="AW1461" s="5"/>
    </row>
    <row r="1462" spans="15:49" x14ac:dyDescent="0.2">
      <c r="O1462" s="27"/>
      <c r="AW1462" s="5"/>
    </row>
    <row r="1463" spans="15:49" x14ac:dyDescent="0.2">
      <c r="O1463" s="27"/>
      <c r="AW1463" s="5"/>
    </row>
    <row r="1464" spans="15:49" x14ac:dyDescent="0.2">
      <c r="O1464" s="27"/>
      <c r="AW1464" s="5"/>
    </row>
    <row r="1465" spans="15:49" x14ac:dyDescent="0.2">
      <c r="O1465" s="27"/>
      <c r="AW1465" s="5"/>
    </row>
    <row r="1466" spans="15:49" x14ac:dyDescent="0.2">
      <c r="O1466" s="27"/>
      <c r="AW1466" s="5"/>
    </row>
    <row r="1467" spans="15:49" x14ac:dyDescent="0.2">
      <c r="O1467" s="27"/>
      <c r="AW1467" s="5"/>
    </row>
    <row r="1468" spans="15:49" x14ac:dyDescent="0.2">
      <c r="O1468" s="27"/>
      <c r="AW1468" s="5"/>
    </row>
    <row r="1469" spans="15:49" x14ac:dyDescent="0.2">
      <c r="O1469" s="27"/>
      <c r="AW1469" s="5"/>
    </row>
    <row r="1470" spans="15:49" x14ac:dyDescent="0.2">
      <c r="O1470" s="27"/>
      <c r="AW1470" s="5"/>
    </row>
    <row r="1471" spans="15:49" x14ac:dyDescent="0.2">
      <c r="O1471" s="27"/>
      <c r="AW1471" s="5"/>
    </row>
    <row r="1472" spans="15:49" x14ac:dyDescent="0.2">
      <c r="O1472" s="27"/>
      <c r="AW1472" s="5"/>
    </row>
    <row r="1473" spans="15:49" x14ac:dyDescent="0.2">
      <c r="O1473" s="27"/>
      <c r="AW1473" s="5"/>
    </row>
    <row r="1474" spans="15:49" x14ac:dyDescent="0.2">
      <c r="O1474" s="27"/>
      <c r="AW1474" s="5"/>
    </row>
    <row r="1475" spans="15:49" x14ac:dyDescent="0.2">
      <c r="O1475" s="27"/>
      <c r="AW1475" s="5"/>
    </row>
    <row r="1476" spans="15:49" x14ac:dyDescent="0.2">
      <c r="O1476" s="27"/>
      <c r="AW1476" s="5"/>
    </row>
    <row r="1477" spans="15:49" x14ac:dyDescent="0.2">
      <c r="O1477" s="27"/>
      <c r="AW1477" s="5"/>
    </row>
    <row r="1478" spans="15:49" x14ac:dyDescent="0.2">
      <c r="O1478" s="27"/>
      <c r="AW1478" s="5"/>
    </row>
    <row r="1479" spans="15:49" x14ac:dyDescent="0.2">
      <c r="O1479" s="27"/>
      <c r="AW1479" s="5"/>
    </row>
    <row r="1480" spans="15:49" x14ac:dyDescent="0.2">
      <c r="O1480" s="27"/>
      <c r="AW1480" s="5"/>
    </row>
    <row r="1481" spans="15:49" x14ac:dyDescent="0.2">
      <c r="O1481" s="27"/>
      <c r="AW1481" s="5"/>
    </row>
    <row r="1482" spans="15:49" x14ac:dyDescent="0.2">
      <c r="O1482" s="27"/>
      <c r="AW1482" s="5"/>
    </row>
    <row r="1483" spans="15:49" x14ac:dyDescent="0.2">
      <c r="O1483" s="27"/>
      <c r="AW1483" s="5"/>
    </row>
    <row r="1484" spans="15:49" x14ac:dyDescent="0.2">
      <c r="O1484" s="27"/>
      <c r="AW1484" s="5"/>
    </row>
    <row r="1485" spans="15:49" x14ac:dyDescent="0.2">
      <c r="O1485" s="27"/>
      <c r="AW1485" s="5"/>
    </row>
    <row r="1486" spans="15:49" x14ac:dyDescent="0.2">
      <c r="O1486" s="27"/>
      <c r="AW1486" s="5"/>
    </row>
    <row r="1487" spans="15:49" x14ac:dyDescent="0.2">
      <c r="O1487" s="27"/>
      <c r="AW1487" s="5"/>
    </row>
    <row r="1488" spans="15:49" x14ac:dyDescent="0.2">
      <c r="O1488" s="27"/>
      <c r="AW1488" s="5"/>
    </row>
    <row r="1489" spans="15:49" x14ac:dyDescent="0.2">
      <c r="O1489" s="27"/>
      <c r="AW1489" s="5"/>
    </row>
    <row r="1490" spans="15:49" x14ac:dyDescent="0.2">
      <c r="O1490" s="27"/>
      <c r="AW1490" s="5"/>
    </row>
    <row r="1491" spans="15:49" x14ac:dyDescent="0.2">
      <c r="O1491" s="27"/>
      <c r="AW1491" s="5"/>
    </row>
    <row r="1492" spans="15:49" x14ac:dyDescent="0.2">
      <c r="O1492" s="27"/>
      <c r="AW1492" s="5"/>
    </row>
    <row r="1493" spans="15:49" x14ac:dyDescent="0.2">
      <c r="O1493" s="27"/>
      <c r="AW1493" s="5"/>
    </row>
    <row r="1494" spans="15:49" x14ac:dyDescent="0.2">
      <c r="O1494" s="27"/>
      <c r="AW1494" s="5"/>
    </row>
    <row r="1495" spans="15:49" x14ac:dyDescent="0.2">
      <c r="O1495" s="27"/>
      <c r="AW1495" s="5"/>
    </row>
    <row r="1496" spans="15:49" x14ac:dyDescent="0.2">
      <c r="O1496" s="27"/>
      <c r="AW1496" s="5"/>
    </row>
    <row r="1497" spans="15:49" x14ac:dyDescent="0.2">
      <c r="O1497" s="27"/>
      <c r="AW1497" s="5"/>
    </row>
    <row r="1498" spans="15:49" x14ac:dyDescent="0.2">
      <c r="O1498" s="27"/>
      <c r="AW1498" s="5"/>
    </row>
    <row r="1499" spans="15:49" x14ac:dyDescent="0.2">
      <c r="O1499" s="27"/>
      <c r="AW1499" s="5"/>
    </row>
    <row r="1500" spans="15:49" x14ac:dyDescent="0.2">
      <c r="O1500" s="27"/>
      <c r="AW1500" s="5"/>
    </row>
    <row r="1501" spans="15:49" x14ac:dyDescent="0.2">
      <c r="O1501" s="27"/>
      <c r="AW1501" s="5"/>
    </row>
    <row r="1502" spans="15:49" x14ac:dyDescent="0.2">
      <c r="O1502" s="27"/>
      <c r="AW1502" s="5"/>
    </row>
    <row r="1503" spans="15:49" x14ac:dyDescent="0.2">
      <c r="O1503" s="27"/>
      <c r="AW1503" s="5"/>
    </row>
    <row r="1504" spans="15:49" x14ac:dyDescent="0.2">
      <c r="O1504" s="27"/>
      <c r="AW1504" s="5"/>
    </row>
    <row r="1505" spans="15:49" x14ac:dyDescent="0.2">
      <c r="O1505" s="27"/>
      <c r="AW1505" s="5"/>
    </row>
    <row r="1506" spans="15:49" x14ac:dyDescent="0.2">
      <c r="O1506" s="27"/>
      <c r="AW1506" s="5"/>
    </row>
    <row r="1507" spans="15:49" x14ac:dyDescent="0.2">
      <c r="O1507" s="27"/>
      <c r="AW1507" s="5"/>
    </row>
    <row r="1508" spans="15:49" x14ac:dyDescent="0.2">
      <c r="O1508" s="27"/>
      <c r="AW1508" s="5"/>
    </row>
    <row r="1509" spans="15:49" x14ac:dyDescent="0.2">
      <c r="O1509" s="27"/>
      <c r="AW1509" s="5"/>
    </row>
    <row r="1510" spans="15:49" x14ac:dyDescent="0.2">
      <c r="O1510" s="27"/>
      <c r="AW1510" s="5"/>
    </row>
    <row r="1511" spans="15:49" x14ac:dyDescent="0.2">
      <c r="O1511" s="27"/>
      <c r="AW1511" s="5"/>
    </row>
    <row r="1512" spans="15:49" x14ac:dyDescent="0.2">
      <c r="O1512" s="27"/>
      <c r="AW1512" s="5"/>
    </row>
    <row r="1513" spans="15:49" x14ac:dyDescent="0.2">
      <c r="O1513" s="27"/>
      <c r="AW1513" s="5"/>
    </row>
    <row r="1514" spans="15:49" x14ac:dyDescent="0.2">
      <c r="O1514" s="27"/>
      <c r="AW1514" s="5"/>
    </row>
    <row r="1515" spans="15:49" x14ac:dyDescent="0.2">
      <c r="O1515" s="27"/>
      <c r="AW1515" s="5"/>
    </row>
    <row r="1516" spans="15:49" x14ac:dyDescent="0.2">
      <c r="O1516" s="27"/>
      <c r="AW1516" s="5"/>
    </row>
    <row r="1517" spans="15:49" x14ac:dyDescent="0.2">
      <c r="O1517" s="27"/>
      <c r="AW1517" s="5"/>
    </row>
    <row r="1518" spans="15:49" x14ac:dyDescent="0.2">
      <c r="O1518" s="27"/>
      <c r="AW1518" s="5"/>
    </row>
    <row r="1519" spans="15:49" x14ac:dyDescent="0.2">
      <c r="O1519" s="27"/>
      <c r="AW1519" s="5"/>
    </row>
    <row r="1520" spans="15:49" x14ac:dyDescent="0.2">
      <c r="O1520" s="27"/>
      <c r="AW1520" s="5"/>
    </row>
    <row r="1521" spans="15:49" x14ac:dyDescent="0.2">
      <c r="O1521" s="27"/>
      <c r="AW1521" s="5"/>
    </row>
    <row r="1522" spans="15:49" x14ac:dyDescent="0.2">
      <c r="O1522" s="27"/>
      <c r="AW1522" s="5"/>
    </row>
    <row r="1523" spans="15:49" x14ac:dyDescent="0.2">
      <c r="O1523" s="27"/>
      <c r="AW1523" s="5"/>
    </row>
    <row r="1524" spans="15:49" x14ac:dyDescent="0.2">
      <c r="O1524" s="27"/>
      <c r="AW1524" s="5"/>
    </row>
    <row r="1525" spans="15:49" x14ac:dyDescent="0.2">
      <c r="O1525" s="27"/>
      <c r="AW1525" s="5"/>
    </row>
    <row r="1526" spans="15:49" x14ac:dyDescent="0.2">
      <c r="O1526" s="27"/>
      <c r="AW1526" s="5"/>
    </row>
    <row r="1527" spans="15:49" x14ac:dyDescent="0.2">
      <c r="O1527" s="27"/>
      <c r="AW1527" s="5"/>
    </row>
    <row r="1528" spans="15:49" x14ac:dyDescent="0.2">
      <c r="O1528" s="27"/>
      <c r="AW1528" s="5"/>
    </row>
    <row r="1529" spans="15:49" x14ac:dyDescent="0.2">
      <c r="O1529" s="27"/>
      <c r="AW1529" s="5"/>
    </row>
    <row r="1530" spans="15:49" x14ac:dyDescent="0.2">
      <c r="O1530" s="27"/>
      <c r="AW1530" s="5"/>
    </row>
    <row r="1531" spans="15:49" x14ac:dyDescent="0.2">
      <c r="O1531" s="27"/>
      <c r="AW1531" s="5"/>
    </row>
    <row r="1532" spans="15:49" x14ac:dyDescent="0.2">
      <c r="O1532" s="27"/>
      <c r="AW1532" s="5"/>
    </row>
    <row r="1533" spans="15:49" x14ac:dyDescent="0.2">
      <c r="O1533" s="27"/>
      <c r="AW1533" s="5"/>
    </row>
    <row r="1534" spans="15:49" x14ac:dyDescent="0.2">
      <c r="O1534" s="27"/>
      <c r="AW1534" s="5"/>
    </row>
    <row r="1535" spans="15:49" x14ac:dyDescent="0.2">
      <c r="O1535" s="27"/>
      <c r="AW1535" s="5"/>
    </row>
    <row r="1536" spans="15:49" x14ac:dyDescent="0.2">
      <c r="O1536" s="27"/>
      <c r="AW1536" s="5"/>
    </row>
    <row r="1537" spans="15:49" x14ac:dyDescent="0.2">
      <c r="O1537" s="27"/>
      <c r="AW1537" s="5"/>
    </row>
    <row r="1538" spans="15:49" x14ac:dyDescent="0.2">
      <c r="O1538" s="27"/>
      <c r="AW1538" s="5"/>
    </row>
    <row r="1539" spans="15:49" x14ac:dyDescent="0.2">
      <c r="O1539" s="27"/>
      <c r="AW1539" s="5"/>
    </row>
    <row r="1540" spans="15:49" x14ac:dyDescent="0.2">
      <c r="O1540" s="27"/>
      <c r="AW1540" s="5"/>
    </row>
    <row r="1541" spans="15:49" x14ac:dyDescent="0.2">
      <c r="O1541" s="27"/>
      <c r="AW1541" s="5"/>
    </row>
    <row r="1542" spans="15:49" x14ac:dyDescent="0.2">
      <c r="O1542" s="27"/>
      <c r="AW1542" s="5"/>
    </row>
    <row r="1543" spans="15:49" x14ac:dyDescent="0.2">
      <c r="O1543" s="27"/>
      <c r="AW1543" s="5"/>
    </row>
    <row r="1544" spans="15:49" x14ac:dyDescent="0.2">
      <c r="O1544" s="27"/>
      <c r="AW1544" s="5"/>
    </row>
    <row r="1545" spans="15:49" x14ac:dyDescent="0.2">
      <c r="O1545" s="27"/>
      <c r="AW1545" s="5"/>
    </row>
    <row r="1546" spans="15:49" x14ac:dyDescent="0.2">
      <c r="O1546" s="27"/>
      <c r="AW1546" s="5"/>
    </row>
    <row r="1547" spans="15:49" x14ac:dyDescent="0.2">
      <c r="O1547" s="27"/>
      <c r="AW1547" s="5"/>
    </row>
    <row r="1548" spans="15:49" x14ac:dyDescent="0.2">
      <c r="O1548" s="27"/>
      <c r="AW1548" s="5"/>
    </row>
    <row r="1549" spans="15:49" x14ac:dyDescent="0.2">
      <c r="O1549" s="27"/>
      <c r="AW1549" s="5"/>
    </row>
    <row r="1550" spans="15:49" x14ac:dyDescent="0.2">
      <c r="O1550" s="27"/>
      <c r="AW1550" s="5"/>
    </row>
    <row r="1551" spans="15:49" x14ac:dyDescent="0.2">
      <c r="O1551" s="27"/>
      <c r="AW1551" s="5"/>
    </row>
    <row r="1552" spans="15:49" x14ac:dyDescent="0.2">
      <c r="O1552" s="27"/>
      <c r="AW1552" s="5"/>
    </row>
    <row r="1553" spans="15:49" x14ac:dyDescent="0.2">
      <c r="O1553" s="27"/>
      <c r="AW1553" s="5"/>
    </row>
    <row r="1554" spans="15:49" x14ac:dyDescent="0.2">
      <c r="O1554" s="27"/>
      <c r="AW1554" s="5"/>
    </row>
    <row r="1555" spans="15:49" x14ac:dyDescent="0.2">
      <c r="O1555" s="27"/>
      <c r="AW1555" s="5"/>
    </row>
    <row r="1556" spans="15:49" x14ac:dyDescent="0.2">
      <c r="O1556" s="27"/>
      <c r="AW1556" s="5"/>
    </row>
    <row r="1557" spans="15:49" x14ac:dyDescent="0.2">
      <c r="O1557" s="27"/>
      <c r="AW1557" s="5"/>
    </row>
    <row r="1558" spans="15:49" x14ac:dyDescent="0.2">
      <c r="O1558" s="27"/>
      <c r="AW1558" s="5"/>
    </row>
    <row r="1559" spans="15:49" x14ac:dyDescent="0.2">
      <c r="O1559" s="27"/>
      <c r="AW1559" s="5"/>
    </row>
    <row r="1560" spans="15:49" x14ac:dyDescent="0.2">
      <c r="O1560" s="27"/>
      <c r="AW1560" s="5"/>
    </row>
    <row r="1561" spans="15:49" x14ac:dyDescent="0.2">
      <c r="O1561" s="27"/>
      <c r="AW1561" s="5"/>
    </row>
    <row r="1562" spans="15:49" x14ac:dyDescent="0.2">
      <c r="O1562" s="27"/>
      <c r="AW1562" s="5"/>
    </row>
    <row r="1563" spans="15:49" x14ac:dyDescent="0.2">
      <c r="O1563" s="27"/>
      <c r="AW1563" s="5"/>
    </row>
    <row r="1564" spans="15:49" x14ac:dyDescent="0.2">
      <c r="O1564" s="27"/>
      <c r="AW1564" s="5"/>
    </row>
    <row r="1565" spans="15:49" x14ac:dyDescent="0.2">
      <c r="O1565" s="27"/>
      <c r="AW1565" s="5"/>
    </row>
    <row r="1566" spans="15:49" x14ac:dyDescent="0.2">
      <c r="O1566" s="27"/>
      <c r="AW1566" s="5"/>
    </row>
    <row r="1567" spans="15:49" x14ac:dyDescent="0.2">
      <c r="O1567" s="27"/>
      <c r="AW1567" s="5"/>
    </row>
    <row r="1568" spans="15:49" x14ac:dyDescent="0.2">
      <c r="O1568" s="27"/>
      <c r="AW1568" s="5"/>
    </row>
    <row r="1569" spans="15:49" x14ac:dyDescent="0.2">
      <c r="O1569" s="27"/>
      <c r="AW1569" s="5"/>
    </row>
    <row r="1570" spans="15:49" x14ac:dyDescent="0.2">
      <c r="O1570" s="27"/>
      <c r="AW1570" s="5"/>
    </row>
    <row r="1571" spans="15:49" x14ac:dyDescent="0.2">
      <c r="O1571" s="27"/>
      <c r="AW1571" s="5"/>
    </row>
    <row r="1572" spans="15:49" x14ac:dyDescent="0.2">
      <c r="O1572" s="27"/>
      <c r="AW1572" s="5"/>
    </row>
    <row r="1573" spans="15:49" x14ac:dyDescent="0.2">
      <c r="O1573" s="27"/>
      <c r="AW1573" s="5"/>
    </row>
    <row r="1574" spans="15:49" x14ac:dyDescent="0.2">
      <c r="O1574" s="27"/>
      <c r="AW1574" s="5"/>
    </row>
    <row r="1575" spans="15:49" x14ac:dyDescent="0.2">
      <c r="O1575" s="27"/>
      <c r="AW1575" s="5"/>
    </row>
    <row r="1576" spans="15:49" x14ac:dyDescent="0.2">
      <c r="O1576" s="27"/>
      <c r="AW1576" s="5"/>
    </row>
    <row r="1577" spans="15:49" x14ac:dyDescent="0.2">
      <c r="O1577" s="27"/>
      <c r="AW1577" s="5"/>
    </row>
    <row r="1578" spans="15:49" x14ac:dyDescent="0.2">
      <c r="O1578" s="27"/>
      <c r="AW1578" s="5"/>
    </row>
    <row r="1579" spans="15:49" x14ac:dyDescent="0.2">
      <c r="O1579" s="27"/>
      <c r="AW1579" s="5"/>
    </row>
    <row r="1580" spans="15:49" x14ac:dyDescent="0.2">
      <c r="O1580" s="27"/>
      <c r="AW1580" s="5"/>
    </row>
    <row r="1581" spans="15:49" x14ac:dyDescent="0.2">
      <c r="O1581" s="27"/>
      <c r="AW1581" s="5"/>
    </row>
    <row r="1582" spans="15:49" x14ac:dyDescent="0.2">
      <c r="O1582" s="27"/>
      <c r="AW1582" s="5"/>
    </row>
    <row r="1583" spans="15:49" x14ac:dyDescent="0.2">
      <c r="O1583" s="27"/>
      <c r="AW1583" s="5"/>
    </row>
    <row r="1584" spans="15:49" x14ac:dyDescent="0.2">
      <c r="O1584" s="27"/>
      <c r="AW1584" s="5"/>
    </row>
    <row r="1585" spans="15:49" x14ac:dyDescent="0.2">
      <c r="O1585" s="27"/>
      <c r="AW1585" s="5"/>
    </row>
    <row r="1586" spans="15:49" x14ac:dyDescent="0.2">
      <c r="O1586" s="27"/>
      <c r="AW1586" s="5"/>
    </row>
    <row r="1587" spans="15:49" x14ac:dyDescent="0.2">
      <c r="O1587" s="27"/>
      <c r="AW1587" s="5"/>
    </row>
    <row r="1588" spans="15:49" x14ac:dyDescent="0.2">
      <c r="O1588" s="27"/>
      <c r="AW1588" s="5"/>
    </row>
    <row r="1589" spans="15:49" x14ac:dyDescent="0.2">
      <c r="O1589" s="27"/>
      <c r="AW1589" s="5"/>
    </row>
    <row r="1590" spans="15:49" x14ac:dyDescent="0.2">
      <c r="O1590" s="27"/>
      <c r="AW1590" s="5"/>
    </row>
    <row r="1591" spans="15:49" x14ac:dyDescent="0.2">
      <c r="O1591" s="27"/>
      <c r="AW1591" s="5"/>
    </row>
    <row r="1592" spans="15:49" x14ac:dyDescent="0.2">
      <c r="O1592" s="27"/>
      <c r="AW1592" s="5"/>
    </row>
    <row r="1593" spans="15:49" x14ac:dyDescent="0.2">
      <c r="O1593" s="27"/>
      <c r="AW1593" s="5"/>
    </row>
    <row r="1594" spans="15:49" x14ac:dyDescent="0.2">
      <c r="O1594" s="27"/>
      <c r="AW1594" s="5"/>
    </row>
    <row r="1595" spans="15:49" x14ac:dyDescent="0.2">
      <c r="O1595" s="27"/>
      <c r="AW1595" s="5"/>
    </row>
    <row r="1596" spans="15:49" x14ac:dyDescent="0.2">
      <c r="O1596" s="27"/>
      <c r="AW1596" s="5"/>
    </row>
    <row r="1597" spans="15:49" x14ac:dyDescent="0.2">
      <c r="O1597" s="27"/>
      <c r="AW1597" s="5"/>
    </row>
    <row r="1598" spans="15:49" x14ac:dyDescent="0.2">
      <c r="O1598" s="27"/>
      <c r="AW1598" s="5"/>
    </row>
    <row r="1599" spans="15:49" x14ac:dyDescent="0.2">
      <c r="O1599" s="27"/>
      <c r="AW1599" s="5"/>
    </row>
    <row r="1600" spans="15:49" x14ac:dyDescent="0.2">
      <c r="O1600" s="27"/>
      <c r="AW1600" s="5"/>
    </row>
    <row r="1601" spans="15:49" x14ac:dyDescent="0.2">
      <c r="O1601" s="27"/>
      <c r="AW1601" s="5"/>
    </row>
    <row r="1602" spans="15:49" x14ac:dyDescent="0.2">
      <c r="O1602" s="27"/>
      <c r="AW1602" s="5"/>
    </row>
    <row r="1603" spans="15:49" x14ac:dyDescent="0.2">
      <c r="O1603" s="27"/>
      <c r="AW1603" s="5"/>
    </row>
    <row r="1604" spans="15:49" x14ac:dyDescent="0.2">
      <c r="O1604" s="27"/>
      <c r="AW1604" s="5"/>
    </row>
    <row r="1605" spans="15:49" x14ac:dyDescent="0.2">
      <c r="O1605" s="27"/>
      <c r="AW1605" s="5"/>
    </row>
    <row r="1606" spans="15:49" x14ac:dyDescent="0.2">
      <c r="O1606" s="27"/>
      <c r="AW1606" s="5"/>
    </row>
    <row r="1607" spans="15:49" x14ac:dyDescent="0.2">
      <c r="O1607" s="27"/>
      <c r="AW1607" s="5"/>
    </row>
    <row r="1608" spans="15:49" x14ac:dyDescent="0.2">
      <c r="O1608" s="27"/>
      <c r="AW1608" s="5"/>
    </row>
    <row r="1609" spans="15:49" x14ac:dyDescent="0.2">
      <c r="O1609" s="27"/>
      <c r="AW1609" s="5"/>
    </row>
    <row r="1610" spans="15:49" x14ac:dyDescent="0.2">
      <c r="O1610" s="27"/>
      <c r="AW1610" s="5"/>
    </row>
    <row r="1611" spans="15:49" x14ac:dyDescent="0.2">
      <c r="O1611" s="27"/>
      <c r="AW1611" s="5"/>
    </row>
    <row r="1612" spans="15:49" x14ac:dyDescent="0.2">
      <c r="O1612" s="27"/>
      <c r="AW1612" s="5"/>
    </row>
    <row r="1613" spans="15:49" x14ac:dyDescent="0.2">
      <c r="O1613" s="27"/>
      <c r="AW1613" s="5"/>
    </row>
    <row r="1614" spans="15:49" x14ac:dyDescent="0.2">
      <c r="O1614" s="27"/>
      <c r="AW1614" s="5"/>
    </row>
    <row r="1615" spans="15:49" x14ac:dyDescent="0.2">
      <c r="O1615" s="27"/>
      <c r="AW1615" s="5"/>
    </row>
    <row r="1616" spans="15:49" x14ac:dyDescent="0.2">
      <c r="O1616" s="27"/>
      <c r="AW1616" s="5"/>
    </row>
    <row r="1617" spans="15:49" x14ac:dyDescent="0.2">
      <c r="O1617" s="27"/>
      <c r="AW1617" s="5"/>
    </row>
    <row r="1618" spans="15:49" x14ac:dyDescent="0.2">
      <c r="O1618" s="27"/>
      <c r="AW1618" s="5"/>
    </row>
    <row r="1619" spans="15:49" x14ac:dyDescent="0.2">
      <c r="O1619" s="27"/>
      <c r="AW1619" s="5"/>
    </row>
    <row r="1620" spans="15:49" x14ac:dyDescent="0.2">
      <c r="O1620" s="27"/>
      <c r="AW1620" s="5"/>
    </row>
    <row r="1621" spans="15:49" x14ac:dyDescent="0.2">
      <c r="O1621" s="27"/>
      <c r="AW1621" s="5"/>
    </row>
    <row r="1622" spans="15:49" x14ac:dyDescent="0.2">
      <c r="O1622" s="27"/>
      <c r="AW1622" s="5"/>
    </row>
    <row r="1623" spans="15:49" x14ac:dyDescent="0.2">
      <c r="O1623" s="27"/>
      <c r="AW1623" s="5"/>
    </row>
    <row r="1624" spans="15:49" x14ac:dyDescent="0.2">
      <c r="O1624" s="27"/>
      <c r="AW1624" s="5"/>
    </row>
    <row r="1625" spans="15:49" x14ac:dyDescent="0.2">
      <c r="O1625" s="27"/>
      <c r="AW1625" s="5"/>
    </row>
    <row r="1626" spans="15:49" x14ac:dyDescent="0.2">
      <c r="O1626" s="27"/>
      <c r="AW1626" s="5"/>
    </row>
    <row r="1627" spans="15:49" x14ac:dyDescent="0.2">
      <c r="O1627" s="27"/>
      <c r="AW1627" s="5"/>
    </row>
    <row r="1628" spans="15:49" x14ac:dyDescent="0.2">
      <c r="O1628" s="27"/>
      <c r="AW1628" s="5"/>
    </row>
    <row r="1629" spans="15:49" x14ac:dyDescent="0.2">
      <c r="O1629" s="27"/>
      <c r="AW1629" s="5"/>
    </row>
    <row r="1630" spans="15:49" x14ac:dyDescent="0.2">
      <c r="O1630" s="27"/>
      <c r="AW1630" s="5"/>
    </row>
    <row r="1631" spans="15:49" x14ac:dyDescent="0.2">
      <c r="O1631" s="27"/>
      <c r="AW1631" s="5"/>
    </row>
    <row r="1632" spans="15:49" x14ac:dyDescent="0.2">
      <c r="O1632" s="27"/>
      <c r="AW1632" s="5"/>
    </row>
    <row r="1633" spans="15:49" x14ac:dyDescent="0.2">
      <c r="O1633" s="27"/>
      <c r="AW1633" s="5"/>
    </row>
    <row r="1634" spans="15:49" x14ac:dyDescent="0.2">
      <c r="O1634" s="27"/>
      <c r="AW1634" s="5"/>
    </row>
    <row r="1635" spans="15:49" x14ac:dyDescent="0.2">
      <c r="O1635" s="27"/>
      <c r="AW1635" s="5"/>
    </row>
    <row r="1636" spans="15:49" x14ac:dyDescent="0.2">
      <c r="O1636" s="27"/>
      <c r="AW1636" s="5"/>
    </row>
    <row r="1637" spans="15:49" x14ac:dyDescent="0.2">
      <c r="O1637" s="27"/>
      <c r="AW1637" s="5"/>
    </row>
    <row r="1638" spans="15:49" x14ac:dyDescent="0.2">
      <c r="O1638" s="27"/>
      <c r="AW1638" s="5"/>
    </row>
    <row r="1639" spans="15:49" x14ac:dyDescent="0.2">
      <c r="O1639" s="27"/>
      <c r="AW1639" s="5"/>
    </row>
    <row r="1640" spans="15:49" x14ac:dyDescent="0.2">
      <c r="O1640" s="27"/>
      <c r="AW1640" s="5"/>
    </row>
    <row r="1641" spans="15:49" x14ac:dyDescent="0.2">
      <c r="O1641" s="27"/>
      <c r="AW1641" s="5"/>
    </row>
    <row r="1642" spans="15:49" x14ac:dyDescent="0.2">
      <c r="O1642" s="27"/>
      <c r="AW1642" s="5"/>
    </row>
    <row r="1643" spans="15:49" x14ac:dyDescent="0.2">
      <c r="O1643" s="27"/>
      <c r="AW1643" s="5"/>
    </row>
    <row r="1644" spans="15:49" x14ac:dyDescent="0.2">
      <c r="O1644" s="27"/>
      <c r="AW1644" s="5"/>
    </row>
    <row r="1645" spans="15:49" x14ac:dyDescent="0.2">
      <c r="O1645" s="27"/>
      <c r="AW1645" s="5"/>
    </row>
    <row r="1646" spans="15:49" x14ac:dyDescent="0.2">
      <c r="O1646" s="27"/>
      <c r="AW1646" s="5"/>
    </row>
    <row r="1647" spans="15:49" x14ac:dyDescent="0.2">
      <c r="O1647" s="27"/>
      <c r="AW1647" s="5"/>
    </row>
    <row r="1648" spans="15:49" x14ac:dyDescent="0.2">
      <c r="O1648" s="27"/>
      <c r="AW1648" s="5"/>
    </row>
    <row r="1649" spans="15:49" x14ac:dyDescent="0.2">
      <c r="O1649" s="27"/>
      <c r="AW1649" s="5"/>
    </row>
    <row r="1650" spans="15:49" x14ac:dyDescent="0.2">
      <c r="O1650" s="27"/>
      <c r="AW1650" s="5"/>
    </row>
    <row r="1651" spans="15:49" x14ac:dyDescent="0.2">
      <c r="O1651" s="27"/>
      <c r="AW1651" s="5"/>
    </row>
    <row r="1652" spans="15:49" x14ac:dyDescent="0.2">
      <c r="O1652" s="27"/>
      <c r="AW1652" s="5"/>
    </row>
    <row r="1653" spans="15:49" x14ac:dyDescent="0.2">
      <c r="O1653" s="27"/>
      <c r="AW1653" s="5"/>
    </row>
    <row r="1654" spans="15:49" x14ac:dyDescent="0.2">
      <c r="O1654" s="27"/>
      <c r="AW1654" s="5"/>
    </row>
    <row r="1655" spans="15:49" x14ac:dyDescent="0.2">
      <c r="O1655" s="27"/>
      <c r="AW1655" s="5"/>
    </row>
    <row r="1656" spans="15:49" x14ac:dyDescent="0.2">
      <c r="O1656" s="27"/>
      <c r="AW1656" s="5"/>
    </row>
    <row r="1657" spans="15:49" x14ac:dyDescent="0.2">
      <c r="O1657" s="27"/>
      <c r="AW1657" s="5"/>
    </row>
    <row r="1658" spans="15:49" x14ac:dyDescent="0.2">
      <c r="O1658" s="27"/>
      <c r="AW1658" s="5"/>
    </row>
    <row r="1659" spans="15:49" x14ac:dyDescent="0.2">
      <c r="O1659" s="27"/>
      <c r="AW1659" s="5"/>
    </row>
    <row r="1660" spans="15:49" x14ac:dyDescent="0.2">
      <c r="O1660" s="27"/>
      <c r="AW1660" s="5"/>
    </row>
    <row r="1661" spans="15:49" x14ac:dyDescent="0.2">
      <c r="O1661" s="27"/>
      <c r="AW1661" s="5"/>
    </row>
    <row r="1662" spans="15:49" x14ac:dyDescent="0.2">
      <c r="O1662" s="27"/>
      <c r="AW1662" s="5"/>
    </row>
    <row r="1663" spans="15:49" x14ac:dyDescent="0.2">
      <c r="O1663" s="27"/>
      <c r="AW1663" s="5"/>
    </row>
    <row r="1664" spans="15:49" x14ac:dyDescent="0.2">
      <c r="O1664" s="27"/>
      <c r="AW1664" s="5"/>
    </row>
    <row r="1665" spans="15:49" x14ac:dyDescent="0.2">
      <c r="O1665" s="27"/>
      <c r="AW1665" s="5"/>
    </row>
    <row r="1666" spans="15:49" x14ac:dyDescent="0.2">
      <c r="O1666" s="27"/>
      <c r="AW1666" s="5"/>
    </row>
    <row r="1667" spans="15:49" x14ac:dyDescent="0.2">
      <c r="O1667" s="27"/>
      <c r="AW1667" s="5"/>
    </row>
    <row r="1668" spans="15:49" x14ac:dyDescent="0.2">
      <c r="O1668" s="27"/>
      <c r="AW1668" s="5"/>
    </row>
    <row r="1669" spans="15:49" x14ac:dyDescent="0.2">
      <c r="O1669" s="27"/>
      <c r="AW1669" s="5"/>
    </row>
    <row r="1670" spans="15:49" x14ac:dyDescent="0.2">
      <c r="O1670" s="27"/>
      <c r="AW1670" s="5"/>
    </row>
    <row r="1671" spans="15:49" x14ac:dyDescent="0.2">
      <c r="O1671" s="27"/>
      <c r="AW1671" s="5"/>
    </row>
    <row r="1672" spans="15:49" x14ac:dyDescent="0.2">
      <c r="O1672" s="27"/>
      <c r="AW1672" s="5"/>
    </row>
    <row r="1673" spans="15:49" x14ac:dyDescent="0.2">
      <c r="O1673" s="27"/>
      <c r="AW1673" s="5"/>
    </row>
    <row r="1674" spans="15:49" x14ac:dyDescent="0.2">
      <c r="O1674" s="27"/>
      <c r="AW1674" s="5"/>
    </row>
    <row r="1675" spans="15:49" x14ac:dyDescent="0.2">
      <c r="O1675" s="27"/>
      <c r="AW1675" s="5"/>
    </row>
    <row r="1676" spans="15:49" x14ac:dyDescent="0.2">
      <c r="O1676" s="27"/>
      <c r="AW1676" s="5"/>
    </row>
    <row r="1677" spans="15:49" x14ac:dyDescent="0.2">
      <c r="O1677" s="27"/>
      <c r="AW1677" s="5"/>
    </row>
    <row r="1678" spans="15:49" x14ac:dyDescent="0.2">
      <c r="O1678" s="27"/>
      <c r="AW1678" s="5"/>
    </row>
    <row r="1679" spans="15:49" x14ac:dyDescent="0.2">
      <c r="O1679" s="27"/>
      <c r="AW1679" s="5"/>
    </row>
    <row r="1680" spans="15:49" x14ac:dyDescent="0.2">
      <c r="O1680" s="27"/>
      <c r="AW1680" s="5"/>
    </row>
    <row r="1681" spans="15:49" x14ac:dyDescent="0.2">
      <c r="O1681" s="27"/>
      <c r="AW1681" s="5"/>
    </row>
    <row r="1682" spans="15:49" x14ac:dyDescent="0.2">
      <c r="O1682" s="27"/>
      <c r="AW1682" s="5"/>
    </row>
    <row r="1683" spans="15:49" x14ac:dyDescent="0.2">
      <c r="O1683" s="27"/>
      <c r="AW1683" s="5"/>
    </row>
    <row r="1684" spans="15:49" x14ac:dyDescent="0.2">
      <c r="O1684" s="27"/>
      <c r="AW1684" s="5"/>
    </row>
    <row r="1685" spans="15:49" x14ac:dyDescent="0.2">
      <c r="O1685" s="27"/>
      <c r="AW1685" s="5"/>
    </row>
    <row r="1686" spans="15:49" x14ac:dyDescent="0.2">
      <c r="O1686" s="27"/>
      <c r="AW1686" s="5"/>
    </row>
    <row r="1687" spans="15:49" x14ac:dyDescent="0.2">
      <c r="O1687" s="27"/>
      <c r="AW1687" s="5"/>
    </row>
    <row r="1688" spans="15:49" x14ac:dyDescent="0.2">
      <c r="O1688" s="27"/>
      <c r="AW1688" s="5"/>
    </row>
    <row r="1689" spans="15:49" x14ac:dyDescent="0.2">
      <c r="O1689" s="27"/>
      <c r="AW1689" s="5"/>
    </row>
    <row r="1690" spans="15:49" x14ac:dyDescent="0.2">
      <c r="O1690" s="27"/>
      <c r="AW1690" s="5"/>
    </row>
    <row r="1691" spans="15:49" x14ac:dyDescent="0.2">
      <c r="O1691" s="27"/>
      <c r="AW1691" s="5"/>
    </row>
    <row r="1692" spans="15:49" x14ac:dyDescent="0.2">
      <c r="O1692" s="27"/>
      <c r="AW1692" s="5"/>
    </row>
    <row r="1693" spans="15:49" x14ac:dyDescent="0.2">
      <c r="O1693" s="27"/>
      <c r="AW1693" s="5"/>
    </row>
    <row r="1694" spans="15:49" x14ac:dyDescent="0.2">
      <c r="O1694" s="27"/>
      <c r="AW1694" s="5"/>
    </row>
    <row r="1695" spans="15:49" x14ac:dyDescent="0.2">
      <c r="O1695" s="27"/>
      <c r="AW1695" s="5"/>
    </row>
    <row r="1696" spans="15:49" x14ac:dyDescent="0.2">
      <c r="O1696" s="27"/>
      <c r="AW1696" s="5"/>
    </row>
    <row r="1697" spans="15:49" x14ac:dyDescent="0.2">
      <c r="O1697" s="27"/>
      <c r="AW1697" s="5"/>
    </row>
    <row r="1698" spans="15:49" x14ac:dyDescent="0.2">
      <c r="O1698" s="27"/>
      <c r="AW1698" s="5"/>
    </row>
    <row r="1699" spans="15:49" x14ac:dyDescent="0.2">
      <c r="O1699" s="27"/>
      <c r="AW1699" s="5"/>
    </row>
    <row r="1700" spans="15:49" x14ac:dyDescent="0.2">
      <c r="O1700" s="27"/>
      <c r="AW1700" s="5"/>
    </row>
    <row r="1701" spans="15:49" x14ac:dyDescent="0.2">
      <c r="O1701" s="27"/>
      <c r="AW1701" s="5"/>
    </row>
    <row r="1702" spans="15:49" x14ac:dyDescent="0.2">
      <c r="O1702" s="27"/>
      <c r="AW1702" s="5"/>
    </row>
    <row r="1703" spans="15:49" x14ac:dyDescent="0.2">
      <c r="O1703" s="27"/>
      <c r="AW1703" s="5"/>
    </row>
    <row r="1704" spans="15:49" x14ac:dyDescent="0.2">
      <c r="O1704" s="27"/>
      <c r="AW1704" s="5"/>
    </row>
    <row r="1705" spans="15:49" x14ac:dyDescent="0.2">
      <c r="O1705" s="27"/>
      <c r="AW1705" s="5"/>
    </row>
    <row r="1706" spans="15:49" x14ac:dyDescent="0.2">
      <c r="O1706" s="27"/>
      <c r="AW1706" s="5"/>
    </row>
    <row r="1707" spans="15:49" x14ac:dyDescent="0.2">
      <c r="O1707" s="27"/>
      <c r="AW1707" s="5"/>
    </row>
    <row r="1708" spans="15:49" x14ac:dyDescent="0.2">
      <c r="O1708" s="27"/>
      <c r="AW1708" s="5"/>
    </row>
    <row r="1709" spans="15:49" x14ac:dyDescent="0.2">
      <c r="O1709" s="27"/>
      <c r="AW1709" s="5"/>
    </row>
    <row r="1710" spans="15:49" x14ac:dyDescent="0.2">
      <c r="O1710" s="27"/>
      <c r="AW1710" s="5"/>
    </row>
    <row r="1711" spans="15:49" x14ac:dyDescent="0.2">
      <c r="O1711" s="27"/>
      <c r="AW1711" s="5"/>
    </row>
    <row r="1712" spans="15:49" x14ac:dyDescent="0.2">
      <c r="O1712" s="27"/>
      <c r="AW1712" s="5"/>
    </row>
    <row r="1713" spans="15:49" x14ac:dyDescent="0.2">
      <c r="O1713" s="27"/>
      <c r="AW1713" s="5"/>
    </row>
    <row r="1714" spans="15:49" x14ac:dyDescent="0.2">
      <c r="O1714" s="27"/>
      <c r="AW1714" s="5"/>
    </row>
    <row r="1715" spans="15:49" x14ac:dyDescent="0.2">
      <c r="O1715" s="27"/>
      <c r="AW1715" s="5"/>
    </row>
    <row r="1716" spans="15:49" x14ac:dyDescent="0.2">
      <c r="O1716" s="27"/>
      <c r="AW1716" s="5"/>
    </row>
    <row r="1717" spans="15:49" x14ac:dyDescent="0.2">
      <c r="O1717" s="27"/>
      <c r="AW1717" s="5"/>
    </row>
    <row r="1718" spans="15:49" x14ac:dyDescent="0.2">
      <c r="O1718" s="27"/>
      <c r="AW1718" s="5"/>
    </row>
    <row r="1719" spans="15:49" x14ac:dyDescent="0.2">
      <c r="O1719" s="27"/>
      <c r="AW1719" s="5"/>
    </row>
    <row r="1720" spans="15:49" x14ac:dyDescent="0.2">
      <c r="O1720" s="27"/>
      <c r="AW1720" s="5"/>
    </row>
    <row r="1721" spans="15:49" x14ac:dyDescent="0.2">
      <c r="O1721" s="27"/>
      <c r="AW1721" s="5"/>
    </row>
    <row r="1722" spans="15:49" x14ac:dyDescent="0.2">
      <c r="O1722" s="27"/>
      <c r="AW1722" s="5"/>
    </row>
    <row r="1723" spans="15:49" x14ac:dyDescent="0.2">
      <c r="O1723" s="27"/>
      <c r="AW1723" s="5"/>
    </row>
    <row r="1724" spans="15:49" x14ac:dyDescent="0.2">
      <c r="O1724" s="27"/>
      <c r="AW1724" s="5"/>
    </row>
    <row r="1725" spans="15:49" x14ac:dyDescent="0.2">
      <c r="O1725" s="27"/>
      <c r="AW1725" s="5"/>
    </row>
    <row r="1726" spans="15:49" x14ac:dyDescent="0.2">
      <c r="O1726" s="27"/>
      <c r="AW1726" s="5"/>
    </row>
    <row r="1727" spans="15:49" x14ac:dyDescent="0.2">
      <c r="O1727" s="27"/>
      <c r="AW1727" s="5"/>
    </row>
    <row r="1728" spans="15:49" x14ac:dyDescent="0.2">
      <c r="O1728" s="27"/>
      <c r="AW1728" s="5"/>
    </row>
    <row r="1729" spans="15:49" x14ac:dyDescent="0.2">
      <c r="O1729" s="27"/>
      <c r="AW1729" s="5"/>
    </row>
    <row r="1730" spans="15:49" x14ac:dyDescent="0.2">
      <c r="O1730" s="27"/>
      <c r="AW1730" s="5"/>
    </row>
    <row r="1731" spans="15:49" x14ac:dyDescent="0.2">
      <c r="O1731" s="27"/>
      <c r="AW1731" s="5"/>
    </row>
    <row r="1732" spans="15:49" x14ac:dyDescent="0.2">
      <c r="O1732" s="27"/>
      <c r="AW1732" s="5"/>
    </row>
    <row r="1733" spans="15:49" x14ac:dyDescent="0.2">
      <c r="O1733" s="27"/>
      <c r="AW1733" s="5"/>
    </row>
    <row r="1734" spans="15:49" x14ac:dyDescent="0.2">
      <c r="O1734" s="27"/>
      <c r="AW1734" s="5"/>
    </row>
    <row r="1735" spans="15:49" x14ac:dyDescent="0.2">
      <c r="O1735" s="27"/>
      <c r="AW1735" s="5"/>
    </row>
    <row r="1736" spans="15:49" x14ac:dyDescent="0.2">
      <c r="O1736" s="27"/>
      <c r="AW1736" s="5"/>
    </row>
    <row r="1737" spans="15:49" x14ac:dyDescent="0.2">
      <c r="O1737" s="27"/>
      <c r="AW1737" s="5"/>
    </row>
    <row r="1738" spans="15:49" x14ac:dyDescent="0.2">
      <c r="O1738" s="27"/>
      <c r="AW1738" s="5"/>
    </row>
    <row r="1739" spans="15:49" x14ac:dyDescent="0.2">
      <c r="O1739" s="27"/>
      <c r="AW1739" s="5"/>
    </row>
    <row r="1740" spans="15:49" x14ac:dyDescent="0.2">
      <c r="O1740" s="27"/>
      <c r="AW1740" s="5"/>
    </row>
    <row r="1741" spans="15:49" x14ac:dyDescent="0.2">
      <c r="O1741" s="27"/>
      <c r="AW1741" s="5"/>
    </row>
    <row r="1742" spans="15:49" x14ac:dyDescent="0.2">
      <c r="O1742" s="27"/>
      <c r="AW1742" s="5"/>
    </row>
    <row r="1743" spans="15:49" x14ac:dyDescent="0.2">
      <c r="O1743" s="27"/>
      <c r="AW1743" s="5"/>
    </row>
    <row r="1744" spans="15:49" x14ac:dyDescent="0.2">
      <c r="O1744" s="27"/>
      <c r="AW1744" s="5"/>
    </row>
    <row r="1745" spans="15:49" x14ac:dyDescent="0.2">
      <c r="O1745" s="27"/>
      <c r="AW1745" s="5"/>
    </row>
    <row r="1746" spans="15:49" x14ac:dyDescent="0.2">
      <c r="O1746" s="27"/>
      <c r="AW1746" s="5"/>
    </row>
    <row r="1747" spans="15:49" x14ac:dyDescent="0.2">
      <c r="O1747" s="27"/>
      <c r="AW1747" s="5"/>
    </row>
    <row r="1748" spans="15:49" x14ac:dyDescent="0.2">
      <c r="O1748" s="27"/>
      <c r="AW1748" s="5"/>
    </row>
    <row r="1749" spans="15:49" x14ac:dyDescent="0.2">
      <c r="O1749" s="27"/>
      <c r="AW1749" s="5"/>
    </row>
    <row r="1750" spans="15:49" x14ac:dyDescent="0.2">
      <c r="O1750" s="27"/>
      <c r="AW1750" s="5"/>
    </row>
    <row r="1751" spans="15:49" x14ac:dyDescent="0.2">
      <c r="O1751" s="27"/>
      <c r="AW1751" s="5"/>
    </row>
    <row r="1752" spans="15:49" x14ac:dyDescent="0.2">
      <c r="O1752" s="27"/>
      <c r="AW1752" s="5"/>
    </row>
    <row r="1753" spans="15:49" x14ac:dyDescent="0.2">
      <c r="O1753" s="27"/>
      <c r="AW1753" s="5"/>
    </row>
    <row r="1754" spans="15:49" x14ac:dyDescent="0.2">
      <c r="O1754" s="27"/>
      <c r="AW1754" s="5"/>
    </row>
    <row r="1755" spans="15:49" x14ac:dyDescent="0.2">
      <c r="O1755" s="27"/>
      <c r="AW1755" s="5"/>
    </row>
    <row r="1756" spans="15:49" x14ac:dyDescent="0.2">
      <c r="O1756" s="27"/>
      <c r="AW1756" s="5"/>
    </row>
    <row r="1757" spans="15:49" x14ac:dyDescent="0.2">
      <c r="O1757" s="27"/>
      <c r="AW1757" s="5"/>
    </row>
    <row r="1758" spans="15:49" x14ac:dyDescent="0.2">
      <c r="O1758" s="27"/>
      <c r="AW1758" s="5"/>
    </row>
    <row r="1759" spans="15:49" x14ac:dyDescent="0.2">
      <c r="O1759" s="27"/>
      <c r="AW1759" s="5"/>
    </row>
    <row r="1760" spans="15:49" x14ac:dyDescent="0.2">
      <c r="O1760" s="27"/>
      <c r="AW1760" s="5"/>
    </row>
    <row r="1761" spans="15:49" x14ac:dyDescent="0.2">
      <c r="O1761" s="27"/>
      <c r="AW1761" s="5"/>
    </row>
    <row r="1762" spans="15:49" x14ac:dyDescent="0.2">
      <c r="O1762" s="27"/>
      <c r="AW1762" s="5"/>
    </row>
    <row r="1763" spans="15:49" x14ac:dyDescent="0.2">
      <c r="O1763" s="27"/>
      <c r="AW1763" s="5"/>
    </row>
    <row r="1764" spans="15:49" x14ac:dyDescent="0.2">
      <c r="O1764" s="27"/>
      <c r="AW1764" s="5"/>
    </row>
    <row r="1765" spans="15:49" x14ac:dyDescent="0.2">
      <c r="O1765" s="27"/>
      <c r="AW1765" s="5"/>
    </row>
    <row r="1766" spans="15:49" x14ac:dyDescent="0.2">
      <c r="O1766" s="27"/>
      <c r="AW1766" s="5"/>
    </row>
    <row r="1767" spans="15:49" x14ac:dyDescent="0.2">
      <c r="O1767" s="27"/>
      <c r="AW1767" s="5"/>
    </row>
    <row r="1768" spans="15:49" x14ac:dyDescent="0.2">
      <c r="O1768" s="27"/>
      <c r="AW1768" s="5"/>
    </row>
    <row r="1769" spans="15:49" x14ac:dyDescent="0.2">
      <c r="O1769" s="27"/>
      <c r="AW1769" s="5"/>
    </row>
    <row r="1770" spans="15:49" x14ac:dyDescent="0.2">
      <c r="O1770" s="27"/>
      <c r="AW1770" s="5"/>
    </row>
    <row r="1771" spans="15:49" x14ac:dyDescent="0.2">
      <c r="O1771" s="27"/>
      <c r="AW1771" s="5"/>
    </row>
    <row r="1772" spans="15:49" x14ac:dyDescent="0.2">
      <c r="O1772" s="27"/>
      <c r="AW1772" s="5"/>
    </row>
    <row r="1773" spans="15:49" x14ac:dyDescent="0.2">
      <c r="O1773" s="27"/>
      <c r="AW1773" s="5"/>
    </row>
    <row r="1774" spans="15:49" x14ac:dyDescent="0.2">
      <c r="O1774" s="27"/>
      <c r="AW1774" s="5"/>
    </row>
    <row r="1775" spans="15:49" x14ac:dyDescent="0.2">
      <c r="O1775" s="27"/>
      <c r="AW1775" s="5"/>
    </row>
    <row r="1776" spans="15:49" x14ac:dyDescent="0.2">
      <c r="O1776" s="27"/>
      <c r="AW1776" s="5"/>
    </row>
    <row r="1777" spans="15:49" x14ac:dyDescent="0.2">
      <c r="O1777" s="27"/>
      <c r="AW1777" s="5"/>
    </row>
    <row r="1778" spans="15:49" x14ac:dyDescent="0.2">
      <c r="O1778" s="27"/>
      <c r="AW1778" s="5"/>
    </row>
    <row r="1779" spans="15:49" x14ac:dyDescent="0.2">
      <c r="O1779" s="27"/>
      <c r="AW1779" s="5"/>
    </row>
    <row r="1780" spans="15:49" x14ac:dyDescent="0.2">
      <c r="O1780" s="27"/>
      <c r="AW1780" s="5"/>
    </row>
    <row r="1781" spans="15:49" x14ac:dyDescent="0.2">
      <c r="O1781" s="27"/>
      <c r="AW1781" s="5"/>
    </row>
    <row r="1782" spans="15:49" x14ac:dyDescent="0.2">
      <c r="O1782" s="27"/>
      <c r="AW1782" s="5"/>
    </row>
    <row r="1783" spans="15:49" x14ac:dyDescent="0.2">
      <c r="O1783" s="27"/>
      <c r="AW1783" s="5"/>
    </row>
    <row r="1784" spans="15:49" x14ac:dyDescent="0.2">
      <c r="O1784" s="27"/>
      <c r="AW1784" s="5"/>
    </row>
    <row r="1785" spans="15:49" x14ac:dyDescent="0.2">
      <c r="O1785" s="27"/>
      <c r="AW1785" s="5"/>
    </row>
    <row r="1786" spans="15:49" x14ac:dyDescent="0.2">
      <c r="O1786" s="27"/>
      <c r="AW1786" s="5"/>
    </row>
    <row r="1787" spans="15:49" x14ac:dyDescent="0.2">
      <c r="O1787" s="27"/>
      <c r="AW1787" s="5"/>
    </row>
    <row r="1788" spans="15:49" x14ac:dyDescent="0.2">
      <c r="O1788" s="27"/>
      <c r="AW1788" s="5"/>
    </row>
    <row r="1789" spans="15:49" x14ac:dyDescent="0.2">
      <c r="O1789" s="27"/>
      <c r="AW1789" s="5"/>
    </row>
    <row r="1790" spans="15:49" x14ac:dyDescent="0.2">
      <c r="O1790" s="27"/>
      <c r="AW1790" s="5"/>
    </row>
    <row r="1791" spans="15:49" x14ac:dyDescent="0.2">
      <c r="O1791" s="27"/>
      <c r="AW1791" s="5"/>
    </row>
    <row r="1792" spans="15:49" x14ac:dyDescent="0.2">
      <c r="O1792" s="27"/>
      <c r="AW1792" s="5"/>
    </row>
    <row r="1793" spans="15:49" x14ac:dyDescent="0.2">
      <c r="O1793" s="27"/>
      <c r="AW1793" s="5"/>
    </row>
    <row r="1794" spans="15:49" x14ac:dyDescent="0.2">
      <c r="O1794" s="27"/>
      <c r="AW1794" s="5"/>
    </row>
    <row r="1795" spans="15:49" x14ac:dyDescent="0.2">
      <c r="O1795" s="27"/>
      <c r="AW1795" s="5"/>
    </row>
    <row r="1796" spans="15:49" x14ac:dyDescent="0.2">
      <c r="O1796" s="27"/>
      <c r="AW1796" s="5"/>
    </row>
    <row r="1797" spans="15:49" x14ac:dyDescent="0.2">
      <c r="O1797" s="27"/>
      <c r="AW1797" s="5"/>
    </row>
    <row r="1798" spans="15:49" x14ac:dyDescent="0.2">
      <c r="O1798" s="27"/>
      <c r="AW1798" s="5"/>
    </row>
    <row r="1799" spans="15:49" x14ac:dyDescent="0.2">
      <c r="O1799" s="27"/>
      <c r="AW1799" s="5"/>
    </row>
    <row r="1800" spans="15:49" x14ac:dyDescent="0.2">
      <c r="O1800" s="27"/>
      <c r="AW1800" s="5"/>
    </row>
    <row r="1801" spans="15:49" x14ac:dyDescent="0.2">
      <c r="O1801" s="27"/>
      <c r="AW1801" s="5"/>
    </row>
    <row r="1802" spans="15:49" x14ac:dyDescent="0.2">
      <c r="O1802" s="27"/>
      <c r="AW1802" s="5"/>
    </row>
    <row r="1803" spans="15:49" x14ac:dyDescent="0.2">
      <c r="O1803" s="27"/>
      <c r="AW1803" s="5"/>
    </row>
    <row r="1804" spans="15:49" x14ac:dyDescent="0.2">
      <c r="O1804" s="27"/>
      <c r="AW1804" s="5"/>
    </row>
    <row r="1805" spans="15:49" x14ac:dyDescent="0.2">
      <c r="O1805" s="27"/>
      <c r="AW1805" s="5"/>
    </row>
    <row r="1806" spans="15:49" x14ac:dyDescent="0.2">
      <c r="O1806" s="27"/>
      <c r="AW1806" s="5"/>
    </row>
    <row r="1807" spans="15:49" x14ac:dyDescent="0.2">
      <c r="O1807" s="27"/>
      <c r="AW1807" s="5"/>
    </row>
    <row r="1808" spans="15:49" x14ac:dyDescent="0.2">
      <c r="O1808" s="27"/>
      <c r="AW1808" s="5"/>
    </row>
    <row r="1809" spans="15:49" x14ac:dyDescent="0.2">
      <c r="O1809" s="27"/>
      <c r="AW1809" s="5"/>
    </row>
    <row r="1810" spans="15:49" x14ac:dyDescent="0.2">
      <c r="O1810" s="27"/>
      <c r="AW1810" s="5"/>
    </row>
    <row r="1811" spans="15:49" x14ac:dyDescent="0.2">
      <c r="O1811" s="27"/>
      <c r="AW1811" s="5"/>
    </row>
    <row r="1812" spans="15:49" x14ac:dyDescent="0.2">
      <c r="O1812" s="27"/>
      <c r="AW1812" s="5"/>
    </row>
    <row r="1813" spans="15:49" x14ac:dyDescent="0.2">
      <c r="O1813" s="27"/>
      <c r="AW1813" s="5"/>
    </row>
    <row r="1814" spans="15:49" x14ac:dyDescent="0.2">
      <c r="O1814" s="27"/>
      <c r="AW1814" s="5"/>
    </row>
    <row r="1815" spans="15:49" x14ac:dyDescent="0.2">
      <c r="O1815" s="27"/>
      <c r="AW1815" s="5"/>
    </row>
    <row r="1816" spans="15:49" x14ac:dyDescent="0.2">
      <c r="O1816" s="27"/>
      <c r="AW1816" s="5"/>
    </row>
    <row r="1817" spans="15:49" x14ac:dyDescent="0.2">
      <c r="O1817" s="27"/>
      <c r="AW1817" s="5"/>
    </row>
    <row r="1818" spans="15:49" x14ac:dyDescent="0.2">
      <c r="O1818" s="27"/>
      <c r="AW1818" s="5"/>
    </row>
    <row r="1819" spans="15:49" x14ac:dyDescent="0.2">
      <c r="O1819" s="27"/>
      <c r="AW1819" s="5"/>
    </row>
    <row r="1820" spans="15:49" x14ac:dyDescent="0.2">
      <c r="O1820" s="27"/>
      <c r="AW1820" s="5"/>
    </row>
    <row r="1821" spans="15:49" x14ac:dyDescent="0.2">
      <c r="O1821" s="27"/>
      <c r="AW1821" s="5"/>
    </row>
    <row r="1822" spans="15:49" x14ac:dyDescent="0.2">
      <c r="O1822" s="27"/>
      <c r="AW1822" s="5"/>
    </row>
    <row r="1823" spans="15:49" x14ac:dyDescent="0.2">
      <c r="O1823" s="27"/>
      <c r="AW1823" s="5"/>
    </row>
    <row r="1824" spans="15:49" x14ac:dyDescent="0.2">
      <c r="O1824" s="27"/>
      <c r="AW1824" s="5"/>
    </row>
    <row r="1825" spans="15:49" x14ac:dyDescent="0.2">
      <c r="O1825" s="27"/>
      <c r="AW1825" s="5"/>
    </row>
    <row r="1826" spans="15:49" x14ac:dyDescent="0.2">
      <c r="O1826" s="27"/>
      <c r="AW1826" s="5"/>
    </row>
    <row r="1827" spans="15:49" x14ac:dyDescent="0.2">
      <c r="O1827" s="27"/>
      <c r="AW1827" s="5"/>
    </row>
    <row r="1828" spans="15:49" x14ac:dyDescent="0.2">
      <c r="O1828" s="27"/>
      <c r="AW1828" s="5"/>
    </row>
    <row r="1829" spans="15:49" x14ac:dyDescent="0.2">
      <c r="O1829" s="27"/>
      <c r="AW1829" s="5"/>
    </row>
    <row r="1830" spans="15:49" x14ac:dyDescent="0.2">
      <c r="O1830" s="27"/>
      <c r="AW1830" s="5"/>
    </row>
    <row r="1831" spans="15:49" x14ac:dyDescent="0.2">
      <c r="O1831" s="27"/>
      <c r="AW1831" s="5"/>
    </row>
    <row r="1832" spans="15:49" x14ac:dyDescent="0.2">
      <c r="O1832" s="27"/>
      <c r="AW1832" s="5"/>
    </row>
    <row r="1833" spans="15:49" x14ac:dyDescent="0.2">
      <c r="O1833" s="27"/>
      <c r="AW1833" s="5"/>
    </row>
    <row r="1834" spans="15:49" x14ac:dyDescent="0.2">
      <c r="O1834" s="27"/>
      <c r="AW1834" s="5"/>
    </row>
    <row r="1835" spans="15:49" x14ac:dyDescent="0.2">
      <c r="O1835" s="27"/>
      <c r="AW1835" s="5"/>
    </row>
    <row r="1836" spans="15:49" x14ac:dyDescent="0.2">
      <c r="O1836" s="27"/>
      <c r="AW1836" s="5"/>
    </row>
    <row r="1837" spans="15:49" x14ac:dyDescent="0.2">
      <c r="O1837" s="27"/>
      <c r="AW1837" s="5"/>
    </row>
    <row r="1838" spans="15:49" x14ac:dyDescent="0.2">
      <c r="O1838" s="27"/>
      <c r="AW1838" s="5"/>
    </row>
    <row r="1839" spans="15:49" x14ac:dyDescent="0.2">
      <c r="O1839" s="27"/>
      <c r="AW1839" s="5"/>
    </row>
    <row r="1840" spans="15:49" x14ac:dyDescent="0.2">
      <c r="O1840" s="27"/>
      <c r="AW1840" s="5"/>
    </row>
    <row r="1841" spans="15:49" x14ac:dyDescent="0.2">
      <c r="O1841" s="27"/>
      <c r="AW1841" s="5"/>
    </row>
    <row r="1842" spans="15:49" x14ac:dyDescent="0.2">
      <c r="O1842" s="27"/>
      <c r="AW1842" s="5"/>
    </row>
    <row r="1843" spans="15:49" x14ac:dyDescent="0.2">
      <c r="O1843" s="27"/>
      <c r="AW1843" s="5"/>
    </row>
    <row r="1844" spans="15:49" x14ac:dyDescent="0.2">
      <c r="O1844" s="27"/>
      <c r="AW1844" s="5"/>
    </row>
    <row r="1845" spans="15:49" x14ac:dyDescent="0.2">
      <c r="O1845" s="27"/>
      <c r="AW1845" s="5"/>
    </row>
    <row r="1846" spans="15:49" x14ac:dyDescent="0.2">
      <c r="O1846" s="27"/>
      <c r="AW1846" s="5"/>
    </row>
    <row r="1847" spans="15:49" x14ac:dyDescent="0.2">
      <c r="O1847" s="27"/>
      <c r="AW1847" s="5"/>
    </row>
    <row r="1848" spans="15:49" x14ac:dyDescent="0.2">
      <c r="O1848" s="27"/>
      <c r="AW1848" s="5"/>
    </row>
    <row r="1849" spans="15:49" x14ac:dyDescent="0.2">
      <c r="O1849" s="27"/>
      <c r="AW1849" s="5"/>
    </row>
    <row r="1850" spans="15:49" x14ac:dyDescent="0.2">
      <c r="O1850" s="27"/>
      <c r="AW1850" s="5"/>
    </row>
    <row r="1851" spans="15:49" x14ac:dyDescent="0.2">
      <c r="O1851" s="27"/>
      <c r="AW1851" s="5"/>
    </row>
    <row r="1852" spans="15:49" x14ac:dyDescent="0.2">
      <c r="O1852" s="27"/>
      <c r="AW1852" s="5"/>
    </row>
    <row r="1853" spans="15:49" x14ac:dyDescent="0.2">
      <c r="O1853" s="27"/>
      <c r="AW1853" s="5"/>
    </row>
    <row r="1854" spans="15:49" x14ac:dyDescent="0.2">
      <c r="O1854" s="27"/>
      <c r="AW1854" s="5"/>
    </row>
    <row r="1855" spans="15:49" x14ac:dyDescent="0.2">
      <c r="O1855" s="27"/>
      <c r="AW1855" s="5"/>
    </row>
    <row r="1856" spans="15:49" x14ac:dyDescent="0.2">
      <c r="O1856" s="27"/>
      <c r="AW1856" s="5"/>
    </row>
    <row r="1857" spans="15:49" x14ac:dyDescent="0.2">
      <c r="O1857" s="27"/>
      <c r="AW1857" s="5"/>
    </row>
    <row r="1858" spans="15:49" x14ac:dyDescent="0.2">
      <c r="O1858" s="27"/>
      <c r="AW1858" s="5"/>
    </row>
    <row r="1859" spans="15:49" x14ac:dyDescent="0.2">
      <c r="O1859" s="27"/>
      <c r="AW1859" s="5"/>
    </row>
    <row r="1860" spans="15:49" x14ac:dyDescent="0.2">
      <c r="O1860" s="27"/>
      <c r="AW1860" s="5"/>
    </row>
    <row r="1861" spans="15:49" x14ac:dyDescent="0.2">
      <c r="O1861" s="27"/>
      <c r="AW1861" s="5"/>
    </row>
    <row r="1862" spans="15:49" x14ac:dyDescent="0.2">
      <c r="O1862" s="27"/>
      <c r="AW1862" s="5"/>
    </row>
    <row r="1863" spans="15:49" x14ac:dyDescent="0.2">
      <c r="O1863" s="27"/>
      <c r="AW1863" s="5"/>
    </row>
    <row r="1864" spans="15:49" x14ac:dyDescent="0.2">
      <c r="O1864" s="27"/>
      <c r="AW1864" s="5"/>
    </row>
    <row r="1865" spans="15:49" x14ac:dyDescent="0.2">
      <c r="O1865" s="27"/>
      <c r="AW1865" s="5"/>
    </row>
    <row r="1866" spans="15:49" x14ac:dyDescent="0.2">
      <c r="O1866" s="27"/>
      <c r="AW1866" s="5"/>
    </row>
    <row r="1867" spans="15:49" x14ac:dyDescent="0.2">
      <c r="O1867" s="27"/>
      <c r="AW1867" s="5"/>
    </row>
    <row r="1868" spans="15:49" x14ac:dyDescent="0.2">
      <c r="O1868" s="27"/>
      <c r="AW1868" s="5"/>
    </row>
    <row r="1869" spans="15:49" x14ac:dyDescent="0.2">
      <c r="O1869" s="27"/>
      <c r="AW1869" s="5"/>
    </row>
    <row r="1870" spans="15:49" x14ac:dyDescent="0.2">
      <c r="O1870" s="27"/>
      <c r="AW1870" s="5"/>
    </row>
    <row r="1871" spans="15:49" x14ac:dyDescent="0.2">
      <c r="O1871" s="27"/>
      <c r="AW1871" s="5"/>
    </row>
    <row r="1872" spans="15:49" x14ac:dyDescent="0.2">
      <c r="O1872" s="27"/>
      <c r="AW1872" s="5"/>
    </row>
    <row r="1873" spans="15:49" x14ac:dyDescent="0.2">
      <c r="O1873" s="27"/>
      <c r="AW1873" s="5"/>
    </row>
    <row r="1874" spans="15:49" x14ac:dyDescent="0.2">
      <c r="O1874" s="27"/>
      <c r="AW1874" s="5"/>
    </row>
    <row r="1875" spans="15:49" x14ac:dyDescent="0.2">
      <c r="O1875" s="27"/>
      <c r="AW1875" s="5"/>
    </row>
    <row r="1876" spans="15:49" x14ac:dyDescent="0.2">
      <c r="O1876" s="27"/>
      <c r="AW1876" s="5"/>
    </row>
    <row r="1877" spans="15:49" x14ac:dyDescent="0.2">
      <c r="O1877" s="27"/>
      <c r="AW1877" s="5"/>
    </row>
    <row r="1878" spans="15:49" x14ac:dyDescent="0.2">
      <c r="O1878" s="27"/>
      <c r="AW1878" s="5"/>
    </row>
    <row r="1879" spans="15:49" x14ac:dyDescent="0.2">
      <c r="O1879" s="27"/>
      <c r="AW1879" s="5"/>
    </row>
    <row r="1880" spans="15:49" x14ac:dyDescent="0.2">
      <c r="O1880" s="27"/>
      <c r="AW1880" s="5"/>
    </row>
    <row r="1881" spans="15:49" x14ac:dyDescent="0.2">
      <c r="O1881" s="27"/>
      <c r="AW1881" s="5"/>
    </row>
    <row r="1882" spans="15:49" x14ac:dyDescent="0.2">
      <c r="O1882" s="27"/>
      <c r="AW1882" s="5"/>
    </row>
    <row r="1883" spans="15:49" x14ac:dyDescent="0.2">
      <c r="O1883" s="27"/>
      <c r="AW1883" s="5"/>
    </row>
    <row r="1884" spans="15:49" x14ac:dyDescent="0.2">
      <c r="O1884" s="27"/>
      <c r="AW1884" s="5"/>
    </row>
    <row r="1885" spans="15:49" x14ac:dyDescent="0.2">
      <c r="O1885" s="27"/>
      <c r="AW1885" s="5"/>
    </row>
    <row r="1886" spans="15:49" x14ac:dyDescent="0.2">
      <c r="O1886" s="27"/>
      <c r="AW1886" s="5"/>
    </row>
    <row r="1887" spans="15:49" x14ac:dyDescent="0.2">
      <c r="O1887" s="27"/>
      <c r="AW1887" s="5"/>
    </row>
    <row r="1888" spans="15:49" x14ac:dyDescent="0.2">
      <c r="O1888" s="27"/>
      <c r="AW1888" s="5"/>
    </row>
    <row r="1889" spans="15:49" x14ac:dyDescent="0.2">
      <c r="O1889" s="27"/>
      <c r="AW1889" s="5"/>
    </row>
    <row r="1890" spans="15:49" x14ac:dyDescent="0.2">
      <c r="O1890" s="27"/>
      <c r="AW1890" s="5"/>
    </row>
    <row r="1891" spans="15:49" x14ac:dyDescent="0.2">
      <c r="O1891" s="27"/>
      <c r="AW1891" s="5"/>
    </row>
    <row r="1892" spans="15:49" x14ac:dyDescent="0.2">
      <c r="O1892" s="27"/>
      <c r="AW1892" s="5"/>
    </row>
    <row r="1893" spans="15:49" x14ac:dyDescent="0.2">
      <c r="O1893" s="27"/>
      <c r="AW1893" s="5"/>
    </row>
    <row r="1894" spans="15:49" x14ac:dyDescent="0.2">
      <c r="O1894" s="27"/>
      <c r="AW1894" s="5"/>
    </row>
    <row r="1895" spans="15:49" x14ac:dyDescent="0.2">
      <c r="O1895" s="27"/>
      <c r="AW1895" s="5"/>
    </row>
    <row r="1896" spans="15:49" x14ac:dyDescent="0.2">
      <c r="O1896" s="27"/>
      <c r="AW1896" s="5"/>
    </row>
    <row r="1897" spans="15:49" x14ac:dyDescent="0.2">
      <c r="O1897" s="27"/>
      <c r="AW1897" s="5"/>
    </row>
    <row r="1898" spans="15:49" x14ac:dyDescent="0.2">
      <c r="O1898" s="27"/>
      <c r="AW1898" s="5"/>
    </row>
    <row r="1899" spans="15:49" x14ac:dyDescent="0.2">
      <c r="O1899" s="27"/>
      <c r="AW1899" s="5"/>
    </row>
    <row r="1900" spans="15:49" x14ac:dyDescent="0.2">
      <c r="O1900" s="27"/>
      <c r="AW1900" s="5"/>
    </row>
    <row r="1901" spans="15:49" x14ac:dyDescent="0.2">
      <c r="O1901" s="27"/>
      <c r="AW1901" s="5"/>
    </row>
    <row r="1902" spans="15:49" x14ac:dyDescent="0.2">
      <c r="O1902" s="27"/>
      <c r="AW1902" s="5"/>
    </row>
    <row r="1903" spans="15:49" x14ac:dyDescent="0.2">
      <c r="O1903" s="27"/>
      <c r="AW1903" s="5"/>
    </row>
    <row r="1904" spans="15:49" x14ac:dyDescent="0.2">
      <c r="O1904" s="27"/>
      <c r="AW1904" s="5"/>
    </row>
    <row r="1905" spans="15:49" x14ac:dyDescent="0.2">
      <c r="O1905" s="27"/>
      <c r="AW1905" s="5"/>
    </row>
    <row r="1906" spans="15:49" x14ac:dyDescent="0.2">
      <c r="O1906" s="27"/>
      <c r="AW1906" s="5"/>
    </row>
    <row r="1907" spans="15:49" x14ac:dyDescent="0.2">
      <c r="O1907" s="27"/>
      <c r="AW1907" s="5"/>
    </row>
    <row r="1908" spans="15:49" x14ac:dyDescent="0.2">
      <c r="O1908" s="27"/>
      <c r="AW1908" s="5"/>
    </row>
    <row r="1909" spans="15:49" x14ac:dyDescent="0.2">
      <c r="O1909" s="27"/>
      <c r="AW1909" s="5"/>
    </row>
    <row r="1910" spans="15:49" x14ac:dyDescent="0.2">
      <c r="O1910" s="27"/>
      <c r="AW1910" s="5"/>
    </row>
    <row r="1911" spans="15:49" x14ac:dyDescent="0.2">
      <c r="O1911" s="27"/>
      <c r="AW1911" s="5"/>
    </row>
    <row r="1912" spans="15:49" x14ac:dyDescent="0.2">
      <c r="O1912" s="27"/>
      <c r="AW1912" s="5"/>
    </row>
    <row r="1913" spans="15:49" x14ac:dyDescent="0.2">
      <c r="O1913" s="27"/>
      <c r="AW1913" s="5"/>
    </row>
    <row r="1914" spans="15:49" x14ac:dyDescent="0.2">
      <c r="O1914" s="27"/>
      <c r="AW1914" s="5"/>
    </row>
    <row r="1915" spans="15:49" x14ac:dyDescent="0.2">
      <c r="O1915" s="27"/>
      <c r="AW1915" s="5"/>
    </row>
    <row r="1916" spans="15:49" x14ac:dyDescent="0.2">
      <c r="O1916" s="27"/>
      <c r="AW1916" s="5"/>
    </row>
    <row r="1917" spans="15:49" x14ac:dyDescent="0.2">
      <c r="O1917" s="27"/>
      <c r="AW1917" s="5"/>
    </row>
    <row r="1918" spans="15:49" x14ac:dyDescent="0.2">
      <c r="O1918" s="27"/>
      <c r="AW1918" s="5"/>
    </row>
    <row r="1919" spans="15:49" x14ac:dyDescent="0.2">
      <c r="O1919" s="27"/>
      <c r="AW1919" s="5"/>
    </row>
    <row r="1920" spans="15:49" x14ac:dyDescent="0.2">
      <c r="O1920" s="27"/>
      <c r="AW1920" s="5"/>
    </row>
    <row r="1921" spans="15:49" x14ac:dyDescent="0.2">
      <c r="O1921" s="27"/>
      <c r="AW1921" s="5"/>
    </row>
    <row r="1922" spans="15:49" x14ac:dyDescent="0.2">
      <c r="O1922" s="27"/>
      <c r="AW1922" s="5"/>
    </row>
    <row r="1923" spans="15:49" x14ac:dyDescent="0.2">
      <c r="O1923" s="27"/>
      <c r="AW1923" s="5"/>
    </row>
    <row r="1924" spans="15:49" x14ac:dyDescent="0.2">
      <c r="O1924" s="27"/>
      <c r="AW1924" s="5"/>
    </row>
    <row r="1925" spans="15:49" x14ac:dyDescent="0.2">
      <c r="O1925" s="27"/>
      <c r="AW1925" s="5"/>
    </row>
    <row r="1926" spans="15:49" x14ac:dyDescent="0.2">
      <c r="O1926" s="27"/>
      <c r="AW1926" s="5"/>
    </row>
    <row r="1927" spans="15:49" x14ac:dyDescent="0.2">
      <c r="O1927" s="27"/>
      <c r="AW1927" s="5"/>
    </row>
    <row r="1928" spans="15:49" x14ac:dyDescent="0.2">
      <c r="O1928" s="27"/>
      <c r="AW1928" s="5"/>
    </row>
    <row r="1929" spans="15:49" x14ac:dyDescent="0.2">
      <c r="O1929" s="27"/>
      <c r="AW1929" s="5"/>
    </row>
    <row r="1930" spans="15:49" x14ac:dyDescent="0.2">
      <c r="O1930" s="27"/>
      <c r="AW1930" s="5"/>
    </row>
    <row r="1931" spans="15:49" x14ac:dyDescent="0.2">
      <c r="O1931" s="27"/>
      <c r="AW1931" s="5"/>
    </row>
    <row r="1932" spans="15:49" x14ac:dyDescent="0.2">
      <c r="O1932" s="27"/>
      <c r="AW1932" s="5"/>
    </row>
    <row r="1933" spans="15:49" x14ac:dyDescent="0.2">
      <c r="O1933" s="27"/>
      <c r="AW1933" s="5"/>
    </row>
    <row r="1934" spans="15:49" x14ac:dyDescent="0.2">
      <c r="O1934" s="27"/>
      <c r="AW1934" s="5"/>
    </row>
    <row r="1935" spans="15:49" x14ac:dyDescent="0.2">
      <c r="O1935" s="27"/>
      <c r="AW1935" s="5"/>
    </row>
    <row r="1936" spans="15:49" x14ac:dyDescent="0.2">
      <c r="O1936" s="27"/>
      <c r="AW1936" s="5"/>
    </row>
    <row r="1937" spans="15:49" x14ac:dyDescent="0.2">
      <c r="O1937" s="27"/>
      <c r="AW1937" s="5"/>
    </row>
    <row r="1938" spans="15:49" x14ac:dyDescent="0.2">
      <c r="O1938" s="27"/>
      <c r="AW1938" s="5"/>
    </row>
    <row r="1939" spans="15:49" x14ac:dyDescent="0.2">
      <c r="O1939" s="27"/>
      <c r="AW1939" s="5"/>
    </row>
    <row r="1940" spans="15:49" x14ac:dyDescent="0.2">
      <c r="O1940" s="27"/>
      <c r="AW1940" s="5"/>
    </row>
    <row r="1941" spans="15:49" x14ac:dyDescent="0.2">
      <c r="O1941" s="27"/>
      <c r="AW1941" s="5"/>
    </row>
    <row r="1942" spans="15:49" x14ac:dyDescent="0.2">
      <c r="O1942" s="27"/>
      <c r="AW1942" s="5"/>
    </row>
    <row r="1943" spans="15:49" x14ac:dyDescent="0.2">
      <c r="O1943" s="27"/>
      <c r="AW1943" s="5"/>
    </row>
    <row r="1944" spans="15:49" x14ac:dyDescent="0.2">
      <c r="O1944" s="27"/>
      <c r="AW1944" s="5"/>
    </row>
    <row r="1945" spans="15:49" x14ac:dyDescent="0.2">
      <c r="O1945" s="27"/>
      <c r="AW1945" s="5"/>
    </row>
    <row r="1946" spans="15:49" x14ac:dyDescent="0.2">
      <c r="O1946" s="27"/>
      <c r="AW1946" s="5"/>
    </row>
    <row r="1947" spans="15:49" x14ac:dyDescent="0.2">
      <c r="O1947" s="27"/>
      <c r="AW1947" s="5"/>
    </row>
    <row r="1948" spans="15:49" x14ac:dyDescent="0.2">
      <c r="O1948" s="27"/>
      <c r="AW1948" s="5"/>
    </row>
    <row r="1949" spans="15:49" x14ac:dyDescent="0.2">
      <c r="O1949" s="27"/>
      <c r="AW1949" s="5"/>
    </row>
    <row r="1950" spans="15:49" x14ac:dyDescent="0.2">
      <c r="O1950" s="27"/>
      <c r="AW1950" s="5"/>
    </row>
    <row r="1951" spans="15:49" x14ac:dyDescent="0.2">
      <c r="O1951" s="27"/>
      <c r="AW1951" s="5"/>
    </row>
    <row r="1952" spans="15:49" x14ac:dyDescent="0.2">
      <c r="O1952" s="27"/>
      <c r="AW1952" s="5"/>
    </row>
    <row r="1953" spans="15:49" x14ac:dyDescent="0.2">
      <c r="O1953" s="27"/>
      <c r="AW1953" s="5"/>
    </row>
    <row r="1954" spans="15:49" x14ac:dyDescent="0.2">
      <c r="O1954" s="27"/>
      <c r="AW1954" s="5"/>
    </row>
    <row r="1955" spans="15:49" x14ac:dyDescent="0.2">
      <c r="O1955" s="27"/>
      <c r="AW1955" s="5"/>
    </row>
    <row r="1956" spans="15:49" x14ac:dyDescent="0.2">
      <c r="O1956" s="27"/>
      <c r="AW1956" s="5"/>
    </row>
    <row r="1957" spans="15:49" x14ac:dyDescent="0.2">
      <c r="O1957" s="27"/>
      <c r="AW1957" s="5"/>
    </row>
    <row r="1958" spans="15:49" x14ac:dyDescent="0.2">
      <c r="O1958" s="27"/>
      <c r="AW1958" s="5"/>
    </row>
    <row r="1959" spans="15:49" x14ac:dyDescent="0.2">
      <c r="O1959" s="27"/>
      <c r="AW1959" s="5"/>
    </row>
    <row r="1960" spans="15:49" x14ac:dyDescent="0.2">
      <c r="O1960" s="27"/>
      <c r="AW1960" s="5"/>
    </row>
    <row r="1961" spans="15:49" x14ac:dyDescent="0.2">
      <c r="O1961" s="27"/>
      <c r="AW1961" s="5"/>
    </row>
    <row r="1962" spans="15:49" x14ac:dyDescent="0.2">
      <c r="O1962" s="27"/>
      <c r="AW1962" s="5"/>
    </row>
    <row r="1963" spans="15:49" x14ac:dyDescent="0.2">
      <c r="O1963" s="27"/>
      <c r="AW1963" s="5"/>
    </row>
    <row r="1964" spans="15:49" x14ac:dyDescent="0.2">
      <c r="O1964" s="27"/>
      <c r="AW1964" s="5"/>
    </row>
    <row r="1965" spans="15:49" x14ac:dyDescent="0.2">
      <c r="O1965" s="27"/>
      <c r="AW1965" s="5"/>
    </row>
    <row r="1966" spans="15:49" x14ac:dyDescent="0.2">
      <c r="O1966" s="27"/>
      <c r="AW1966" s="5"/>
    </row>
    <row r="1967" spans="15:49" x14ac:dyDescent="0.2">
      <c r="O1967" s="27"/>
      <c r="AW1967" s="5"/>
    </row>
    <row r="1968" spans="15:49" x14ac:dyDescent="0.2">
      <c r="O1968" s="27"/>
      <c r="AW1968" s="5"/>
    </row>
    <row r="1969" spans="15:49" x14ac:dyDescent="0.2">
      <c r="O1969" s="27"/>
      <c r="AW1969" s="5"/>
    </row>
    <row r="1970" spans="15:49" x14ac:dyDescent="0.2">
      <c r="O1970" s="27"/>
      <c r="AW1970" s="5"/>
    </row>
    <row r="1971" spans="15:49" x14ac:dyDescent="0.2">
      <c r="O1971" s="27"/>
      <c r="AW1971" s="5"/>
    </row>
    <row r="1972" spans="15:49" x14ac:dyDescent="0.2">
      <c r="O1972" s="27"/>
      <c r="AW1972" s="5"/>
    </row>
    <row r="1973" spans="15:49" x14ac:dyDescent="0.2">
      <c r="O1973" s="27"/>
      <c r="AW1973" s="5"/>
    </row>
    <row r="1974" spans="15:49" x14ac:dyDescent="0.2">
      <c r="O1974" s="27"/>
      <c r="AW1974" s="5"/>
    </row>
    <row r="1975" spans="15:49" x14ac:dyDescent="0.2">
      <c r="O1975" s="27"/>
      <c r="AW1975" s="5"/>
    </row>
    <row r="1976" spans="15:49" x14ac:dyDescent="0.2">
      <c r="O1976" s="27"/>
      <c r="AW1976" s="5"/>
    </row>
    <row r="1977" spans="15:49" x14ac:dyDescent="0.2">
      <c r="O1977" s="27"/>
      <c r="AW1977" s="5"/>
    </row>
    <row r="1978" spans="15:49" x14ac:dyDescent="0.2">
      <c r="O1978" s="27"/>
      <c r="AW1978" s="5"/>
    </row>
    <row r="1979" spans="15:49" x14ac:dyDescent="0.2">
      <c r="O1979" s="27"/>
      <c r="AW1979" s="5"/>
    </row>
    <row r="1980" spans="15:49" x14ac:dyDescent="0.2">
      <c r="O1980" s="27"/>
      <c r="AW1980" s="5"/>
    </row>
    <row r="1981" spans="15:49" x14ac:dyDescent="0.2">
      <c r="O1981" s="27"/>
      <c r="AW1981" s="5"/>
    </row>
    <row r="1982" spans="15:49" x14ac:dyDescent="0.2">
      <c r="O1982" s="27"/>
      <c r="AW1982" s="5"/>
    </row>
    <row r="1983" spans="15:49" x14ac:dyDescent="0.2">
      <c r="O1983" s="27"/>
      <c r="AW1983" s="5"/>
    </row>
    <row r="1984" spans="15:49" x14ac:dyDescent="0.2">
      <c r="O1984" s="27"/>
      <c r="AW1984" s="5"/>
    </row>
    <row r="1985" spans="15:49" x14ac:dyDescent="0.2">
      <c r="O1985" s="27"/>
      <c r="AW1985" s="5"/>
    </row>
    <row r="1986" spans="15:49" x14ac:dyDescent="0.2">
      <c r="O1986" s="27"/>
      <c r="AW1986" s="5"/>
    </row>
    <row r="1987" spans="15:49" x14ac:dyDescent="0.2">
      <c r="O1987" s="27"/>
      <c r="AW1987" s="5"/>
    </row>
    <row r="1988" spans="15:49" x14ac:dyDescent="0.2">
      <c r="O1988" s="27"/>
      <c r="AW1988" s="5"/>
    </row>
    <row r="1989" spans="15:49" x14ac:dyDescent="0.2">
      <c r="O1989" s="27"/>
      <c r="AW1989" s="5"/>
    </row>
    <row r="1990" spans="15:49" x14ac:dyDescent="0.2">
      <c r="O1990" s="27"/>
      <c r="AW1990" s="5"/>
    </row>
    <row r="1991" spans="15:49" x14ac:dyDescent="0.2">
      <c r="O1991" s="27"/>
      <c r="AW1991" s="5"/>
    </row>
    <row r="1992" spans="15:49" x14ac:dyDescent="0.2">
      <c r="O1992" s="27"/>
      <c r="AW1992" s="5"/>
    </row>
    <row r="1993" spans="15:49" x14ac:dyDescent="0.2">
      <c r="O1993" s="27"/>
      <c r="AW1993" s="5"/>
    </row>
    <row r="1994" spans="15:49" x14ac:dyDescent="0.2">
      <c r="O1994" s="27"/>
      <c r="AW1994" s="5"/>
    </row>
    <row r="1995" spans="15:49" x14ac:dyDescent="0.2">
      <c r="O1995" s="27"/>
      <c r="AW1995" s="5"/>
    </row>
    <row r="1996" spans="15:49" x14ac:dyDescent="0.2">
      <c r="O1996" s="27"/>
      <c r="AW1996" s="5"/>
    </row>
    <row r="1997" spans="15:49" x14ac:dyDescent="0.2">
      <c r="O1997" s="27"/>
      <c r="AW1997" s="5"/>
    </row>
    <row r="1998" spans="15:49" x14ac:dyDescent="0.2">
      <c r="O1998" s="27"/>
      <c r="AW1998" s="5"/>
    </row>
    <row r="1999" spans="15:49" x14ac:dyDescent="0.2">
      <c r="O1999" s="27"/>
      <c r="AW1999" s="5"/>
    </row>
    <row r="2000" spans="15:49" x14ac:dyDescent="0.2">
      <c r="O2000" s="27"/>
      <c r="AW2000" s="5"/>
    </row>
    <row r="2001" spans="15:49" x14ac:dyDescent="0.2">
      <c r="O2001" s="27"/>
      <c r="AW2001" s="5"/>
    </row>
    <row r="2002" spans="15:49" x14ac:dyDescent="0.2">
      <c r="O2002" s="27"/>
      <c r="AW2002" s="5"/>
    </row>
    <row r="2003" spans="15:49" x14ac:dyDescent="0.2">
      <c r="O2003" s="27"/>
      <c r="AW2003" s="5"/>
    </row>
    <row r="2004" spans="15:49" x14ac:dyDescent="0.2">
      <c r="O2004" s="27"/>
      <c r="AW2004" s="5"/>
    </row>
    <row r="2005" spans="15:49" x14ac:dyDescent="0.2">
      <c r="O2005" s="27"/>
      <c r="AW2005" s="5"/>
    </row>
    <row r="2006" spans="15:49" x14ac:dyDescent="0.2">
      <c r="O2006" s="27"/>
      <c r="AW2006" s="5"/>
    </row>
    <row r="2007" spans="15:49" x14ac:dyDescent="0.2">
      <c r="O2007" s="27"/>
      <c r="AW2007" s="5"/>
    </row>
    <row r="2008" spans="15:49" x14ac:dyDescent="0.2">
      <c r="O2008" s="27"/>
      <c r="AW2008" s="5"/>
    </row>
    <row r="2009" spans="15:49" x14ac:dyDescent="0.2">
      <c r="O2009" s="27"/>
      <c r="AW2009" s="5"/>
    </row>
    <row r="2010" spans="15:49" x14ac:dyDescent="0.2">
      <c r="O2010" s="27"/>
      <c r="AW2010" s="5"/>
    </row>
    <row r="2011" spans="15:49" x14ac:dyDescent="0.2">
      <c r="O2011" s="27"/>
      <c r="AW2011" s="5"/>
    </row>
    <row r="2012" spans="15:49" x14ac:dyDescent="0.2">
      <c r="O2012" s="27"/>
      <c r="AW2012" s="5"/>
    </row>
    <row r="2013" spans="15:49" x14ac:dyDescent="0.2">
      <c r="O2013" s="27"/>
      <c r="AW2013" s="5"/>
    </row>
    <row r="2014" spans="15:49" x14ac:dyDescent="0.2">
      <c r="O2014" s="27"/>
      <c r="AW2014" s="5"/>
    </row>
    <row r="2015" spans="15:49" x14ac:dyDescent="0.2">
      <c r="O2015" s="27"/>
      <c r="AW2015" s="5"/>
    </row>
    <row r="2016" spans="15:49" x14ac:dyDescent="0.2">
      <c r="O2016" s="27"/>
      <c r="AW2016" s="5"/>
    </row>
    <row r="2017" spans="15:49" x14ac:dyDescent="0.2">
      <c r="O2017" s="27"/>
      <c r="AW2017" s="5"/>
    </row>
    <row r="2018" spans="15:49" x14ac:dyDescent="0.2">
      <c r="O2018" s="27"/>
      <c r="AW2018" s="5"/>
    </row>
    <row r="2019" spans="15:49" x14ac:dyDescent="0.2">
      <c r="O2019" s="27"/>
      <c r="AW2019" s="5"/>
    </row>
    <row r="2020" spans="15:49" x14ac:dyDescent="0.2">
      <c r="O2020" s="27"/>
      <c r="AW2020" s="5"/>
    </row>
    <row r="2021" spans="15:49" x14ac:dyDescent="0.2">
      <c r="O2021" s="27"/>
      <c r="AW2021" s="5"/>
    </row>
    <row r="2022" spans="15:49" x14ac:dyDescent="0.2">
      <c r="O2022" s="27"/>
      <c r="AW2022" s="5"/>
    </row>
    <row r="2023" spans="15:49" x14ac:dyDescent="0.2">
      <c r="O2023" s="27"/>
      <c r="AW2023" s="5"/>
    </row>
    <row r="2024" spans="15:49" x14ac:dyDescent="0.2">
      <c r="O2024" s="27"/>
      <c r="AW2024" s="5"/>
    </row>
    <row r="2025" spans="15:49" x14ac:dyDescent="0.2">
      <c r="O2025" s="27"/>
      <c r="AW2025" s="5"/>
    </row>
    <row r="2026" spans="15:49" x14ac:dyDescent="0.2">
      <c r="O2026" s="27"/>
      <c r="AW2026" s="5"/>
    </row>
    <row r="2027" spans="15:49" x14ac:dyDescent="0.2">
      <c r="O2027" s="27"/>
      <c r="AW2027" s="5"/>
    </row>
    <row r="2028" spans="15:49" x14ac:dyDescent="0.2">
      <c r="O2028" s="27"/>
      <c r="AW2028" s="5"/>
    </row>
    <row r="2029" spans="15:49" x14ac:dyDescent="0.2">
      <c r="O2029" s="27"/>
      <c r="AW2029" s="5"/>
    </row>
    <row r="2030" spans="15:49" x14ac:dyDescent="0.2">
      <c r="O2030" s="27"/>
      <c r="AW2030" s="5"/>
    </row>
    <row r="2031" spans="15:49" x14ac:dyDescent="0.2">
      <c r="O2031" s="27"/>
      <c r="AW2031" s="5"/>
    </row>
    <row r="2032" spans="15:49" x14ac:dyDescent="0.2">
      <c r="O2032" s="27"/>
      <c r="AW2032" s="5"/>
    </row>
    <row r="2033" spans="15:49" x14ac:dyDescent="0.2">
      <c r="O2033" s="27"/>
      <c r="AW2033" s="5"/>
    </row>
    <row r="2034" spans="15:49" x14ac:dyDescent="0.2">
      <c r="O2034" s="27"/>
      <c r="AW2034" s="5"/>
    </row>
    <row r="2035" spans="15:49" x14ac:dyDescent="0.2">
      <c r="O2035" s="27"/>
      <c r="AW2035" s="5"/>
    </row>
    <row r="2036" spans="15:49" x14ac:dyDescent="0.2">
      <c r="O2036" s="27"/>
      <c r="AW2036" s="5"/>
    </row>
    <row r="2037" spans="15:49" x14ac:dyDescent="0.2">
      <c r="O2037" s="27"/>
      <c r="AW2037" s="5"/>
    </row>
    <row r="2038" spans="15:49" x14ac:dyDescent="0.2">
      <c r="O2038" s="27"/>
      <c r="AW2038" s="5"/>
    </row>
    <row r="2039" spans="15:49" x14ac:dyDescent="0.2">
      <c r="O2039" s="27"/>
      <c r="AW2039" s="5"/>
    </row>
    <row r="2040" spans="15:49" x14ac:dyDescent="0.2">
      <c r="O2040" s="27"/>
      <c r="AW2040" s="5"/>
    </row>
    <row r="2041" spans="15:49" x14ac:dyDescent="0.2">
      <c r="O2041" s="27"/>
      <c r="AW2041" s="5"/>
    </row>
    <row r="2042" spans="15:49" x14ac:dyDescent="0.2">
      <c r="O2042" s="27"/>
      <c r="AW2042" s="5"/>
    </row>
    <row r="2043" spans="15:49" x14ac:dyDescent="0.2">
      <c r="O2043" s="27"/>
      <c r="AW2043" s="5"/>
    </row>
    <row r="2044" spans="15:49" x14ac:dyDescent="0.2">
      <c r="O2044" s="27"/>
      <c r="AW2044" s="5"/>
    </row>
    <row r="2045" spans="15:49" x14ac:dyDescent="0.2">
      <c r="O2045" s="27"/>
      <c r="AW2045" s="5"/>
    </row>
    <row r="2046" spans="15:49" x14ac:dyDescent="0.2">
      <c r="O2046" s="27"/>
      <c r="AW2046" s="5"/>
    </row>
    <row r="2047" spans="15:49" x14ac:dyDescent="0.2">
      <c r="O2047" s="27"/>
      <c r="AW2047" s="5"/>
    </row>
    <row r="2048" spans="15:49" x14ac:dyDescent="0.2">
      <c r="O2048" s="27"/>
      <c r="AW2048" s="5"/>
    </row>
    <row r="2049" spans="15:49" x14ac:dyDescent="0.2">
      <c r="O2049" s="27"/>
      <c r="AW2049" s="5"/>
    </row>
    <row r="2050" spans="15:49" x14ac:dyDescent="0.2">
      <c r="O2050" s="27"/>
      <c r="AW2050" s="5"/>
    </row>
    <row r="2051" spans="15:49" x14ac:dyDescent="0.2">
      <c r="O2051" s="27"/>
      <c r="AW2051" s="5"/>
    </row>
    <row r="2052" spans="15:49" x14ac:dyDescent="0.2">
      <c r="O2052" s="27"/>
      <c r="AW2052" s="5"/>
    </row>
    <row r="2053" spans="15:49" x14ac:dyDescent="0.2">
      <c r="O2053" s="27"/>
      <c r="AW2053" s="5"/>
    </row>
    <row r="2054" spans="15:49" x14ac:dyDescent="0.2">
      <c r="O2054" s="27"/>
      <c r="AW2054" s="5"/>
    </row>
    <row r="2055" spans="15:49" x14ac:dyDescent="0.2">
      <c r="O2055" s="27"/>
      <c r="AW2055" s="5"/>
    </row>
    <row r="2056" spans="15:49" x14ac:dyDescent="0.2">
      <c r="O2056" s="27"/>
      <c r="AW2056" s="5"/>
    </row>
    <row r="2057" spans="15:49" x14ac:dyDescent="0.2">
      <c r="O2057" s="27"/>
      <c r="AW2057" s="5"/>
    </row>
    <row r="2058" spans="15:49" x14ac:dyDescent="0.2">
      <c r="O2058" s="27"/>
      <c r="AW2058" s="5"/>
    </row>
    <row r="2059" spans="15:49" x14ac:dyDescent="0.2">
      <c r="O2059" s="27"/>
      <c r="AW2059" s="5"/>
    </row>
    <row r="2060" spans="15:49" x14ac:dyDescent="0.2">
      <c r="O2060" s="27"/>
      <c r="AW2060" s="5"/>
    </row>
    <row r="2061" spans="15:49" x14ac:dyDescent="0.2">
      <c r="O2061" s="27"/>
      <c r="AW2061" s="5"/>
    </row>
    <row r="2062" spans="15:49" x14ac:dyDescent="0.2">
      <c r="O2062" s="27"/>
      <c r="AW2062" s="5"/>
    </row>
    <row r="2063" spans="15:49" x14ac:dyDescent="0.2">
      <c r="O2063" s="27"/>
      <c r="AW2063" s="5"/>
    </row>
    <row r="2064" spans="15:49" x14ac:dyDescent="0.2">
      <c r="O2064" s="27"/>
      <c r="AW2064" s="5"/>
    </row>
    <row r="2065" spans="15:49" x14ac:dyDescent="0.2">
      <c r="O2065" s="27"/>
      <c r="AW2065" s="5"/>
    </row>
    <row r="2066" spans="15:49" x14ac:dyDescent="0.2">
      <c r="O2066" s="27"/>
      <c r="AW2066" s="5"/>
    </row>
    <row r="2067" spans="15:49" x14ac:dyDescent="0.2">
      <c r="O2067" s="27"/>
      <c r="AW2067" s="5"/>
    </row>
    <row r="2068" spans="15:49" x14ac:dyDescent="0.2">
      <c r="O2068" s="27"/>
      <c r="AW2068" s="5"/>
    </row>
    <row r="2069" spans="15:49" x14ac:dyDescent="0.2">
      <c r="O2069" s="27"/>
      <c r="AW2069" s="5"/>
    </row>
    <row r="2070" spans="15:49" x14ac:dyDescent="0.2">
      <c r="O2070" s="27"/>
      <c r="AW2070" s="5"/>
    </row>
    <row r="2071" spans="15:49" x14ac:dyDescent="0.2">
      <c r="O2071" s="27"/>
      <c r="AW2071" s="5"/>
    </row>
    <row r="2072" spans="15:49" x14ac:dyDescent="0.2">
      <c r="O2072" s="27"/>
      <c r="AW2072" s="5"/>
    </row>
    <row r="2073" spans="15:49" x14ac:dyDescent="0.2">
      <c r="O2073" s="27"/>
      <c r="AW2073" s="5"/>
    </row>
    <row r="2074" spans="15:49" x14ac:dyDescent="0.2">
      <c r="O2074" s="27"/>
      <c r="AW2074" s="5"/>
    </row>
    <row r="2075" spans="15:49" x14ac:dyDescent="0.2">
      <c r="O2075" s="27"/>
      <c r="AW2075" s="5"/>
    </row>
    <row r="2076" spans="15:49" x14ac:dyDescent="0.2">
      <c r="O2076" s="27"/>
      <c r="AW2076" s="5"/>
    </row>
    <row r="2077" spans="15:49" x14ac:dyDescent="0.2">
      <c r="O2077" s="27"/>
      <c r="AW2077" s="5"/>
    </row>
    <row r="2078" spans="15:49" x14ac:dyDescent="0.2">
      <c r="O2078" s="27"/>
      <c r="AW2078" s="5"/>
    </row>
    <row r="2079" spans="15:49" x14ac:dyDescent="0.2">
      <c r="O2079" s="27"/>
      <c r="AW2079" s="5"/>
    </row>
    <row r="2080" spans="15:49" x14ac:dyDescent="0.2">
      <c r="O2080" s="27"/>
      <c r="AW2080" s="5"/>
    </row>
    <row r="2081" spans="15:49" x14ac:dyDescent="0.2">
      <c r="O2081" s="27"/>
      <c r="AW2081" s="5"/>
    </row>
    <row r="2082" spans="15:49" x14ac:dyDescent="0.2">
      <c r="O2082" s="27"/>
      <c r="AW2082" s="5"/>
    </row>
    <row r="2083" spans="15:49" x14ac:dyDescent="0.2">
      <c r="O2083" s="27"/>
      <c r="AW2083" s="5"/>
    </row>
    <row r="2084" spans="15:49" x14ac:dyDescent="0.2">
      <c r="O2084" s="27"/>
      <c r="AW2084" s="5"/>
    </row>
    <row r="2085" spans="15:49" x14ac:dyDescent="0.2">
      <c r="O2085" s="27"/>
      <c r="AW2085" s="5"/>
    </row>
    <row r="2086" spans="15:49" x14ac:dyDescent="0.2">
      <c r="O2086" s="27"/>
      <c r="AW2086" s="5"/>
    </row>
    <row r="2087" spans="15:49" x14ac:dyDescent="0.2">
      <c r="O2087" s="27"/>
      <c r="AW2087" s="5"/>
    </row>
    <row r="2088" spans="15:49" x14ac:dyDescent="0.2">
      <c r="O2088" s="27"/>
      <c r="AW2088" s="5"/>
    </row>
    <row r="2089" spans="15:49" x14ac:dyDescent="0.2">
      <c r="O2089" s="27"/>
      <c r="AW2089" s="5"/>
    </row>
    <row r="2090" spans="15:49" x14ac:dyDescent="0.2">
      <c r="O2090" s="27"/>
      <c r="AW2090" s="5"/>
    </row>
    <row r="2091" spans="15:49" x14ac:dyDescent="0.2">
      <c r="O2091" s="27"/>
      <c r="AW2091" s="5"/>
    </row>
    <row r="2092" spans="15:49" x14ac:dyDescent="0.2">
      <c r="O2092" s="27"/>
      <c r="AW2092" s="5"/>
    </row>
    <row r="2093" spans="15:49" x14ac:dyDescent="0.2">
      <c r="O2093" s="27"/>
      <c r="AW2093" s="5"/>
    </row>
    <row r="2094" spans="15:49" x14ac:dyDescent="0.2">
      <c r="O2094" s="27"/>
      <c r="AW2094" s="5"/>
    </row>
    <row r="2095" spans="15:49" x14ac:dyDescent="0.2">
      <c r="O2095" s="27"/>
      <c r="AW2095" s="5"/>
    </row>
    <row r="2096" spans="15:49" x14ac:dyDescent="0.2">
      <c r="O2096" s="27"/>
      <c r="AW2096" s="5"/>
    </row>
    <row r="2097" spans="15:49" x14ac:dyDescent="0.2">
      <c r="O2097" s="27"/>
      <c r="AW2097" s="5"/>
    </row>
    <row r="2098" spans="15:49" x14ac:dyDescent="0.2">
      <c r="O2098" s="27"/>
      <c r="AW2098" s="5"/>
    </row>
    <row r="2099" spans="15:49" x14ac:dyDescent="0.2">
      <c r="O2099" s="27"/>
      <c r="AW2099" s="5"/>
    </row>
    <row r="2100" spans="15:49" x14ac:dyDescent="0.2">
      <c r="O2100" s="27"/>
      <c r="AW2100" s="5"/>
    </row>
    <row r="2101" spans="15:49" x14ac:dyDescent="0.2">
      <c r="O2101" s="27"/>
      <c r="AW2101" s="5"/>
    </row>
    <row r="2102" spans="15:49" x14ac:dyDescent="0.2">
      <c r="O2102" s="27"/>
      <c r="AW2102" s="5"/>
    </row>
    <row r="2103" spans="15:49" x14ac:dyDescent="0.2">
      <c r="O2103" s="27"/>
      <c r="AW2103" s="5"/>
    </row>
    <row r="2104" spans="15:49" x14ac:dyDescent="0.2">
      <c r="O2104" s="27"/>
      <c r="AW2104" s="5"/>
    </row>
    <row r="2105" spans="15:49" x14ac:dyDescent="0.2">
      <c r="O2105" s="27"/>
      <c r="AW2105" s="5"/>
    </row>
    <row r="2106" spans="15:49" x14ac:dyDescent="0.2">
      <c r="O2106" s="27"/>
      <c r="AW2106" s="5"/>
    </row>
    <row r="2107" spans="15:49" x14ac:dyDescent="0.2">
      <c r="O2107" s="27"/>
      <c r="AW2107" s="5"/>
    </row>
    <row r="2108" spans="15:49" x14ac:dyDescent="0.2">
      <c r="O2108" s="27"/>
      <c r="AW2108" s="5"/>
    </row>
    <row r="2109" spans="15:49" x14ac:dyDescent="0.2">
      <c r="O2109" s="27"/>
      <c r="AW2109" s="5"/>
    </row>
    <row r="2110" spans="15:49" x14ac:dyDescent="0.2">
      <c r="O2110" s="27"/>
      <c r="AW2110" s="5"/>
    </row>
    <row r="2111" spans="15:49" x14ac:dyDescent="0.2">
      <c r="O2111" s="27"/>
      <c r="AW2111" s="5"/>
    </row>
    <row r="2112" spans="15:49" x14ac:dyDescent="0.2">
      <c r="O2112" s="27"/>
      <c r="AW2112" s="5"/>
    </row>
    <row r="2113" spans="15:49" x14ac:dyDescent="0.2">
      <c r="O2113" s="27"/>
      <c r="AW2113" s="5"/>
    </row>
    <row r="2114" spans="15:49" x14ac:dyDescent="0.2">
      <c r="O2114" s="27"/>
      <c r="AW2114" s="5"/>
    </row>
    <row r="2115" spans="15:49" x14ac:dyDescent="0.2">
      <c r="O2115" s="27"/>
      <c r="AW2115" s="5"/>
    </row>
    <row r="2116" spans="15:49" x14ac:dyDescent="0.2">
      <c r="O2116" s="27"/>
      <c r="AW2116" s="5"/>
    </row>
    <row r="2117" spans="15:49" x14ac:dyDescent="0.2">
      <c r="O2117" s="27"/>
      <c r="AW2117" s="5"/>
    </row>
    <row r="2118" spans="15:49" x14ac:dyDescent="0.2">
      <c r="O2118" s="27"/>
      <c r="AW2118" s="5"/>
    </row>
    <row r="2119" spans="15:49" x14ac:dyDescent="0.2">
      <c r="O2119" s="27"/>
      <c r="AW2119" s="5"/>
    </row>
    <row r="2120" spans="15:49" x14ac:dyDescent="0.2">
      <c r="O2120" s="27"/>
      <c r="AW2120" s="5"/>
    </row>
    <row r="2121" spans="15:49" x14ac:dyDescent="0.2">
      <c r="O2121" s="27"/>
      <c r="AW2121" s="5"/>
    </row>
    <row r="2122" spans="15:49" x14ac:dyDescent="0.2">
      <c r="O2122" s="27"/>
      <c r="AW2122" s="5"/>
    </row>
    <row r="2123" spans="15:49" x14ac:dyDescent="0.2">
      <c r="O2123" s="27"/>
      <c r="AW2123" s="5"/>
    </row>
    <row r="2124" spans="15:49" x14ac:dyDescent="0.2">
      <c r="O2124" s="27"/>
      <c r="AW2124" s="5"/>
    </row>
    <row r="2125" spans="15:49" x14ac:dyDescent="0.2">
      <c r="O2125" s="27"/>
      <c r="AW2125" s="5"/>
    </row>
    <row r="2126" spans="15:49" x14ac:dyDescent="0.2">
      <c r="O2126" s="27"/>
      <c r="AW2126" s="5"/>
    </row>
    <row r="2127" spans="15:49" x14ac:dyDescent="0.2">
      <c r="O2127" s="27"/>
      <c r="AW2127" s="5"/>
    </row>
    <row r="2128" spans="15:49" x14ac:dyDescent="0.2">
      <c r="O2128" s="27"/>
      <c r="AW2128" s="5"/>
    </row>
    <row r="2129" spans="15:49" x14ac:dyDescent="0.2">
      <c r="O2129" s="27"/>
      <c r="AW2129" s="5"/>
    </row>
    <row r="2130" spans="15:49" x14ac:dyDescent="0.2">
      <c r="O2130" s="27"/>
      <c r="AW2130" s="5"/>
    </row>
    <row r="2131" spans="15:49" x14ac:dyDescent="0.2">
      <c r="O2131" s="27"/>
      <c r="AW2131" s="5"/>
    </row>
    <row r="2132" spans="15:49" x14ac:dyDescent="0.2">
      <c r="O2132" s="27"/>
      <c r="AW2132" s="5"/>
    </row>
    <row r="2133" spans="15:49" x14ac:dyDescent="0.2">
      <c r="O2133" s="27"/>
      <c r="AW2133" s="5"/>
    </row>
    <row r="2134" spans="15:49" x14ac:dyDescent="0.2">
      <c r="O2134" s="27"/>
      <c r="AW2134" s="5"/>
    </row>
    <row r="2135" spans="15:49" x14ac:dyDescent="0.2">
      <c r="O2135" s="27"/>
      <c r="AW2135" s="5"/>
    </row>
    <row r="2136" spans="15:49" x14ac:dyDescent="0.2">
      <c r="O2136" s="27"/>
      <c r="AW2136" s="5"/>
    </row>
    <row r="2137" spans="15:49" x14ac:dyDescent="0.2">
      <c r="O2137" s="27"/>
      <c r="AW2137" s="5"/>
    </row>
    <row r="2138" spans="15:49" x14ac:dyDescent="0.2">
      <c r="O2138" s="27"/>
      <c r="AW2138" s="5"/>
    </row>
    <row r="2139" spans="15:49" x14ac:dyDescent="0.2">
      <c r="O2139" s="27"/>
      <c r="AW2139" s="5"/>
    </row>
    <row r="2140" spans="15:49" x14ac:dyDescent="0.2">
      <c r="O2140" s="27"/>
      <c r="AW2140" s="5"/>
    </row>
    <row r="2141" spans="15:49" x14ac:dyDescent="0.2">
      <c r="O2141" s="27"/>
      <c r="AW2141" s="5"/>
    </row>
    <row r="2142" spans="15:49" x14ac:dyDescent="0.2">
      <c r="O2142" s="27"/>
      <c r="AW2142" s="5"/>
    </row>
    <row r="2143" spans="15:49" x14ac:dyDescent="0.2">
      <c r="O2143" s="27"/>
      <c r="AW2143" s="5"/>
    </row>
    <row r="2144" spans="15:49" x14ac:dyDescent="0.2">
      <c r="O2144" s="27"/>
      <c r="AW2144" s="5"/>
    </row>
    <row r="2145" spans="15:49" x14ac:dyDescent="0.2">
      <c r="O2145" s="27"/>
      <c r="AW2145" s="5"/>
    </row>
    <row r="2146" spans="15:49" x14ac:dyDescent="0.2">
      <c r="O2146" s="27"/>
      <c r="AW2146" s="5"/>
    </row>
    <row r="2147" spans="15:49" x14ac:dyDescent="0.2">
      <c r="O2147" s="27"/>
      <c r="AW2147" s="5"/>
    </row>
    <row r="2148" spans="15:49" x14ac:dyDescent="0.2">
      <c r="O2148" s="27"/>
      <c r="AW2148" s="5"/>
    </row>
    <row r="2149" spans="15:49" x14ac:dyDescent="0.2">
      <c r="O2149" s="27"/>
      <c r="AW2149" s="5"/>
    </row>
    <row r="2150" spans="15:49" x14ac:dyDescent="0.2">
      <c r="O2150" s="27"/>
      <c r="AW2150" s="5"/>
    </row>
    <row r="2151" spans="15:49" x14ac:dyDescent="0.2">
      <c r="O2151" s="27"/>
      <c r="AW2151" s="5"/>
    </row>
    <row r="2152" spans="15:49" x14ac:dyDescent="0.2">
      <c r="O2152" s="27"/>
      <c r="AW2152" s="5"/>
    </row>
    <row r="2153" spans="15:49" x14ac:dyDescent="0.2">
      <c r="O2153" s="27"/>
      <c r="AW2153" s="5"/>
    </row>
    <row r="2154" spans="15:49" x14ac:dyDescent="0.2">
      <c r="O2154" s="27"/>
      <c r="AW2154" s="5"/>
    </row>
    <row r="2155" spans="15:49" x14ac:dyDescent="0.2">
      <c r="O2155" s="27"/>
      <c r="AW2155" s="5"/>
    </row>
    <row r="2156" spans="15:49" x14ac:dyDescent="0.2">
      <c r="O2156" s="27"/>
      <c r="AW2156" s="5"/>
    </row>
    <row r="2157" spans="15:49" x14ac:dyDescent="0.2">
      <c r="O2157" s="27"/>
      <c r="AW2157" s="5"/>
    </row>
    <row r="2158" spans="15:49" x14ac:dyDescent="0.2">
      <c r="O2158" s="27"/>
      <c r="AW2158" s="5"/>
    </row>
    <row r="2159" spans="15:49" x14ac:dyDescent="0.2">
      <c r="O2159" s="27"/>
      <c r="AW2159" s="5"/>
    </row>
    <row r="2160" spans="15:49" x14ac:dyDescent="0.2">
      <c r="O2160" s="27"/>
      <c r="AW2160" s="5"/>
    </row>
    <row r="2161" spans="15:49" x14ac:dyDescent="0.2">
      <c r="O2161" s="27"/>
      <c r="AW2161" s="5"/>
    </row>
    <row r="2162" spans="15:49" x14ac:dyDescent="0.2">
      <c r="O2162" s="27"/>
      <c r="AW2162" s="5"/>
    </row>
    <row r="2163" spans="15:49" x14ac:dyDescent="0.2">
      <c r="O2163" s="27"/>
      <c r="AW2163" s="5"/>
    </row>
    <row r="2164" spans="15:49" x14ac:dyDescent="0.2">
      <c r="O2164" s="27"/>
      <c r="AW2164" s="5"/>
    </row>
    <row r="2165" spans="15:49" x14ac:dyDescent="0.2">
      <c r="O2165" s="27"/>
      <c r="AW2165" s="5"/>
    </row>
    <row r="2166" spans="15:49" x14ac:dyDescent="0.2">
      <c r="O2166" s="27"/>
      <c r="AW2166" s="5"/>
    </row>
    <row r="2167" spans="15:49" x14ac:dyDescent="0.2">
      <c r="O2167" s="27"/>
      <c r="AW2167" s="5"/>
    </row>
    <row r="2168" spans="15:49" x14ac:dyDescent="0.2">
      <c r="O2168" s="27"/>
      <c r="AW2168" s="5"/>
    </row>
    <row r="2169" spans="15:49" x14ac:dyDescent="0.2">
      <c r="O2169" s="27"/>
      <c r="AW2169" s="5"/>
    </row>
    <row r="2170" spans="15:49" x14ac:dyDescent="0.2">
      <c r="O2170" s="27"/>
      <c r="AW2170" s="5"/>
    </row>
    <row r="2171" spans="15:49" x14ac:dyDescent="0.2">
      <c r="O2171" s="27"/>
      <c r="AW2171" s="5"/>
    </row>
    <row r="2172" spans="15:49" x14ac:dyDescent="0.2">
      <c r="O2172" s="27"/>
      <c r="AW2172" s="5"/>
    </row>
    <row r="2173" spans="15:49" x14ac:dyDescent="0.2">
      <c r="O2173" s="27"/>
      <c r="AW2173" s="5"/>
    </row>
    <row r="2174" spans="15:49" x14ac:dyDescent="0.2">
      <c r="O2174" s="27"/>
      <c r="AW2174" s="5"/>
    </row>
    <row r="2175" spans="15:49" x14ac:dyDescent="0.2">
      <c r="O2175" s="27"/>
      <c r="AW2175" s="5"/>
    </row>
    <row r="2176" spans="15:49" x14ac:dyDescent="0.2">
      <c r="O2176" s="27"/>
      <c r="AW2176" s="5"/>
    </row>
    <row r="2177" spans="15:49" x14ac:dyDescent="0.2">
      <c r="O2177" s="27"/>
      <c r="AW2177" s="5"/>
    </row>
    <row r="2178" spans="15:49" x14ac:dyDescent="0.2">
      <c r="O2178" s="27"/>
      <c r="AW2178" s="5"/>
    </row>
    <row r="2179" spans="15:49" x14ac:dyDescent="0.2">
      <c r="O2179" s="27"/>
      <c r="AW2179" s="5"/>
    </row>
    <row r="2180" spans="15:49" x14ac:dyDescent="0.2">
      <c r="O2180" s="27"/>
      <c r="AW2180" s="5"/>
    </row>
    <row r="2181" spans="15:49" x14ac:dyDescent="0.2">
      <c r="O2181" s="27"/>
      <c r="AW2181" s="5"/>
    </row>
    <row r="2182" spans="15:49" x14ac:dyDescent="0.2">
      <c r="O2182" s="27"/>
      <c r="AW2182" s="5"/>
    </row>
    <row r="2183" spans="15:49" x14ac:dyDescent="0.2">
      <c r="O2183" s="27"/>
      <c r="AW2183" s="5"/>
    </row>
    <row r="2184" spans="15:49" x14ac:dyDescent="0.2">
      <c r="O2184" s="27"/>
      <c r="AW2184" s="5"/>
    </row>
    <row r="2185" spans="15:49" x14ac:dyDescent="0.2">
      <c r="O2185" s="27"/>
      <c r="AW2185" s="5"/>
    </row>
    <row r="2186" spans="15:49" x14ac:dyDescent="0.2">
      <c r="O2186" s="27"/>
      <c r="AW2186" s="5"/>
    </row>
    <row r="2187" spans="15:49" x14ac:dyDescent="0.2">
      <c r="O2187" s="27"/>
      <c r="AW2187" s="5"/>
    </row>
    <row r="2188" spans="15:49" x14ac:dyDescent="0.2">
      <c r="O2188" s="27"/>
      <c r="AW2188" s="5"/>
    </row>
    <row r="2189" spans="15:49" x14ac:dyDescent="0.2">
      <c r="O2189" s="27"/>
      <c r="AW2189" s="5"/>
    </row>
    <row r="2190" spans="15:49" x14ac:dyDescent="0.2">
      <c r="O2190" s="27"/>
      <c r="AW2190" s="5"/>
    </row>
    <row r="2191" spans="15:49" x14ac:dyDescent="0.2">
      <c r="O2191" s="27"/>
      <c r="AW2191" s="5"/>
    </row>
    <row r="2192" spans="15:49" x14ac:dyDescent="0.2">
      <c r="O2192" s="27"/>
      <c r="AW2192" s="5"/>
    </row>
    <row r="2193" spans="15:49" x14ac:dyDescent="0.2">
      <c r="O2193" s="27"/>
      <c r="AW2193" s="5"/>
    </row>
    <row r="2194" spans="15:49" x14ac:dyDescent="0.2">
      <c r="O2194" s="27"/>
      <c r="AW2194" s="5"/>
    </row>
    <row r="2195" spans="15:49" x14ac:dyDescent="0.2">
      <c r="O2195" s="27"/>
      <c r="AW2195" s="5"/>
    </row>
    <row r="2196" spans="15:49" x14ac:dyDescent="0.2">
      <c r="O2196" s="27"/>
      <c r="AW2196" s="5"/>
    </row>
    <row r="2197" spans="15:49" x14ac:dyDescent="0.2">
      <c r="O2197" s="27"/>
      <c r="AW2197" s="5"/>
    </row>
    <row r="2198" spans="15:49" x14ac:dyDescent="0.2">
      <c r="O2198" s="27"/>
      <c r="AW2198" s="5"/>
    </row>
    <row r="2199" spans="15:49" x14ac:dyDescent="0.2">
      <c r="O2199" s="27"/>
      <c r="AW2199" s="5"/>
    </row>
    <row r="2200" spans="15:49" x14ac:dyDescent="0.2">
      <c r="O2200" s="27"/>
      <c r="AW2200" s="5"/>
    </row>
    <row r="2201" spans="15:49" x14ac:dyDescent="0.2">
      <c r="O2201" s="27"/>
      <c r="AW2201" s="5"/>
    </row>
    <row r="2202" spans="15:49" x14ac:dyDescent="0.2">
      <c r="O2202" s="27"/>
      <c r="AW2202" s="5"/>
    </row>
    <row r="2203" spans="15:49" x14ac:dyDescent="0.2">
      <c r="O2203" s="27"/>
      <c r="AW2203" s="5"/>
    </row>
    <row r="2204" spans="15:49" x14ac:dyDescent="0.2">
      <c r="O2204" s="27"/>
      <c r="AW2204" s="5"/>
    </row>
    <row r="2205" spans="15:49" x14ac:dyDescent="0.2">
      <c r="O2205" s="27"/>
      <c r="AW2205" s="5"/>
    </row>
    <row r="2206" spans="15:49" x14ac:dyDescent="0.2">
      <c r="O2206" s="27"/>
      <c r="AW2206" s="5"/>
    </row>
    <row r="2207" spans="15:49" x14ac:dyDescent="0.2">
      <c r="O2207" s="27"/>
      <c r="AW2207" s="5"/>
    </row>
    <row r="2208" spans="15:49" x14ac:dyDescent="0.2">
      <c r="O2208" s="27"/>
      <c r="AW2208" s="5"/>
    </row>
    <row r="2209" spans="15:49" x14ac:dyDescent="0.2">
      <c r="O2209" s="27"/>
      <c r="AW2209" s="5"/>
    </row>
    <row r="2210" spans="15:49" x14ac:dyDescent="0.2">
      <c r="O2210" s="27"/>
      <c r="AW2210" s="5"/>
    </row>
    <row r="2211" spans="15:49" x14ac:dyDescent="0.2">
      <c r="O2211" s="27"/>
      <c r="AW2211" s="5"/>
    </row>
    <row r="2212" spans="15:49" x14ac:dyDescent="0.2">
      <c r="O2212" s="27"/>
      <c r="AW2212" s="5"/>
    </row>
    <row r="2213" spans="15:49" x14ac:dyDescent="0.2">
      <c r="O2213" s="27"/>
      <c r="AW2213" s="5"/>
    </row>
    <row r="2214" spans="15:49" x14ac:dyDescent="0.2">
      <c r="O2214" s="27"/>
      <c r="AW2214" s="5"/>
    </row>
    <row r="2215" spans="15:49" x14ac:dyDescent="0.2">
      <c r="O2215" s="27"/>
      <c r="AW2215" s="5"/>
    </row>
    <row r="2216" spans="15:49" x14ac:dyDescent="0.2">
      <c r="O2216" s="27"/>
      <c r="AW2216" s="5"/>
    </row>
    <row r="2217" spans="15:49" x14ac:dyDescent="0.2">
      <c r="O2217" s="27"/>
      <c r="AW2217" s="5"/>
    </row>
    <row r="2218" spans="15:49" x14ac:dyDescent="0.2">
      <c r="O2218" s="27"/>
      <c r="AW2218" s="5"/>
    </row>
    <row r="2219" spans="15:49" x14ac:dyDescent="0.2">
      <c r="O2219" s="27"/>
      <c r="AW2219" s="5"/>
    </row>
    <row r="2220" spans="15:49" x14ac:dyDescent="0.2">
      <c r="O2220" s="27"/>
      <c r="AW2220" s="5"/>
    </row>
    <row r="2221" spans="15:49" x14ac:dyDescent="0.2">
      <c r="O2221" s="27"/>
      <c r="AW2221" s="5"/>
    </row>
    <row r="2222" spans="15:49" x14ac:dyDescent="0.2">
      <c r="O2222" s="27"/>
      <c r="AW2222" s="5"/>
    </row>
    <row r="2223" spans="15:49" x14ac:dyDescent="0.2">
      <c r="O2223" s="27"/>
      <c r="AW2223" s="5"/>
    </row>
    <row r="2224" spans="15:49" x14ac:dyDescent="0.2">
      <c r="O2224" s="27"/>
      <c r="AW2224" s="5"/>
    </row>
    <row r="2225" spans="15:49" x14ac:dyDescent="0.2">
      <c r="O2225" s="27"/>
      <c r="AW2225" s="5"/>
    </row>
    <row r="2226" spans="15:49" x14ac:dyDescent="0.2">
      <c r="O2226" s="27"/>
      <c r="AW2226" s="5"/>
    </row>
    <row r="2227" spans="15:49" x14ac:dyDescent="0.2">
      <c r="O2227" s="27"/>
      <c r="AW2227" s="5"/>
    </row>
    <row r="2228" spans="15:49" x14ac:dyDescent="0.2">
      <c r="O2228" s="27"/>
      <c r="AW2228" s="5"/>
    </row>
    <row r="2229" spans="15:49" x14ac:dyDescent="0.2">
      <c r="O2229" s="27"/>
      <c r="AW2229" s="5"/>
    </row>
    <row r="2230" spans="15:49" x14ac:dyDescent="0.2">
      <c r="O2230" s="27"/>
      <c r="AW2230" s="5"/>
    </row>
    <row r="2231" spans="15:49" x14ac:dyDescent="0.2">
      <c r="O2231" s="27"/>
      <c r="AW2231" s="5"/>
    </row>
    <row r="2232" spans="15:49" x14ac:dyDescent="0.2">
      <c r="O2232" s="27"/>
      <c r="AW2232" s="5"/>
    </row>
    <row r="2233" spans="15:49" x14ac:dyDescent="0.2">
      <c r="O2233" s="27"/>
      <c r="AW2233" s="5"/>
    </row>
    <row r="2234" spans="15:49" x14ac:dyDescent="0.2">
      <c r="O2234" s="27"/>
      <c r="AW2234" s="5"/>
    </row>
    <row r="2235" spans="15:49" x14ac:dyDescent="0.2">
      <c r="O2235" s="27"/>
      <c r="AW2235" s="5"/>
    </row>
    <row r="2236" spans="15:49" x14ac:dyDescent="0.2">
      <c r="O2236" s="27"/>
      <c r="AW2236" s="5"/>
    </row>
    <row r="2237" spans="15:49" x14ac:dyDescent="0.2">
      <c r="O2237" s="27"/>
      <c r="AW2237" s="5"/>
    </row>
    <row r="2238" spans="15:49" x14ac:dyDescent="0.2">
      <c r="O2238" s="27"/>
      <c r="AW2238" s="5"/>
    </row>
    <row r="2239" spans="15:49" x14ac:dyDescent="0.2">
      <c r="O2239" s="27"/>
      <c r="AW2239" s="5"/>
    </row>
    <row r="2240" spans="15:49" x14ac:dyDescent="0.2">
      <c r="O2240" s="27"/>
      <c r="AW2240" s="5"/>
    </row>
    <row r="2241" spans="15:49" x14ac:dyDescent="0.2">
      <c r="O2241" s="27"/>
      <c r="AW2241" s="5"/>
    </row>
    <row r="2242" spans="15:49" x14ac:dyDescent="0.2">
      <c r="O2242" s="27"/>
      <c r="AW2242" s="5"/>
    </row>
    <row r="2243" spans="15:49" x14ac:dyDescent="0.2">
      <c r="O2243" s="27"/>
      <c r="AW2243" s="5"/>
    </row>
    <row r="2244" spans="15:49" x14ac:dyDescent="0.2">
      <c r="O2244" s="27"/>
      <c r="AW2244" s="5"/>
    </row>
    <row r="2245" spans="15:49" x14ac:dyDescent="0.2">
      <c r="O2245" s="27"/>
      <c r="AW2245" s="5"/>
    </row>
    <row r="2246" spans="15:49" x14ac:dyDescent="0.2">
      <c r="O2246" s="27"/>
      <c r="AW2246" s="5"/>
    </row>
    <row r="2247" spans="15:49" x14ac:dyDescent="0.2">
      <c r="O2247" s="27"/>
      <c r="AW2247" s="5"/>
    </row>
    <row r="2248" spans="15:49" x14ac:dyDescent="0.2">
      <c r="O2248" s="27"/>
      <c r="AW2248" s="5"/>
    </row>
    <row r="2249" spans="15:49" x14ac:dyDescent="0.2">
      <c r="O2249" s="27"/>
      <c r="AW2249" s="5"/>
    </row>
    <row r="2250" spans="15:49" x14ac:dyDescent="0.2">
      <c r="O2250" s="27"/>
      <c r="AW2250" s="5"/>
    </row>
    <row r="2251" spans="15:49" x14ac:dyDescent="0.2">
      <c r="O2251" s="27"/>
      <c r="AW2251" s="5"/>
    </row>
    <row r="2252" spans="15:49" x14ac:dyDescent="0.2">
      <c r="O2252" s="27"/>
      <c r="AW2252" s="5"/>
    </row>
    <row r="2253" spans="15:49" x14ac:dyDescent="0.2">
      <c r="O2253" s="27"/>
      <c r="AW2253" s="5"/>
    </row>
    <row r="2254" spans="15:49" x14ac:dyDescent="0.2">
      <c r="O2254" s="27"/>
      <c r="AW2254" s="5"/>
    </row>
    <row r="2255" spans="15:49" x14ac:dyDescent="0.2">
      <c r="O2255" s="27"/>
      <c r="AW2255" s="5"/>
    </row>
    <row r="2256" spans="15:49" x14ac:dyDescent="0.2">
      <c r="O2256" s="27"/>
      <c r="AW2256" s="5"/>
    </row>
    <row r="2257" spans="15:49" x14ac:dyDescent="0.2">
      <c r="O2257" s="27"/>
      <c r="AW2257" s="5"/>
    </row>
    <row r="2258" spans="15:49" x14ac:dyDescent="0.2">
      <c r="O2258" s="27"/>
      <c r="AW2258" s="5"/>
    </row>
    <row r="2259" spans="15:49" x14ac:dyDescent="0.2">
      <c r="O2259" s="27"/>
      <c r="AW2259" s="5"/>
    </row>
    <row r="2260" spans="15:49" x14ac:dyDescent="0.2">
      <c r="O2260" s="27"/>
      <c r="AW2260" s="5"/>
    </row>
    <row r="2261" spans="15:49" x14ac:dyDescent="0.2">
      <c r="O2261" s="27"/>
      <c r="AW2261" s="5"/>
    </row>
    <row r="2262" spans="15:49" x14ac:dyDescent="0.2">
      <c r="O2262" s="27"/>
      <c r="AW2262" s="5"/>
    </row>
    <row r="2263" spans="15:49" x14ac:dyDescent="0.2">
      <c r="O2263" s="27"/>
      <c r="AW2263" s="5"/>
    </row>
    <row r="2264" spans="15:49" x14ac:dyDescent="0.2">
      <c r="O2264" s="27"/>
      <c r="AW2264" s="5"/>
    </row>
    <row r="2265" spans="15:49" x14ac:dyDescent="0.2">
      <c r="O2265" s="27"/>
      <c r="AW2265" s="5"/>
    </row>
    <row r="2266" spans="15:49" x14ac:dyDescent="0.2">
      <c r="O2266" s="27"/>
      <c r="AW2266" s="5"/>
    </row>
    <row r="2267" spans="15:49" x14ac:dyDescent="0.2">
      <c r="O2267" s="27"/>
      <c r="AW2267" s="5"/>
    </row>
    <row r="2268" spans="15:49" x14ac:dyDescent="0.2">
      <c r="O2268" s="27"/>
      <c r="AW2268" s="5"/>
    </row>
    <row r="2269" spans="15:49" x14ac:dyDescent="0.2">
      <c r="O2269" s="27"/>
      <c r="AW2269" s="5"/>
    </row>
    <row r="2270" spans="15:49" x14ac:dyDescent="0.2">
      <c r="O2270" s="27"/>
      <c r="AW2270" s="5"/>
    </row>
    <row r="2271" spans="15:49" x14ac:dyDescent="0.2">
      <c r="O2271" s="27"/>
      <c r="AW2271" s="5"/>
    </row>
    <row r="2272" spans="15:49" x14ac:dyDescent="0.2">
      <c r="O2272" s="27"/>
      <c r="AW2272" s="5"/>
    </row>
    <row r="2273" spans="15:49" x14ac:dyDescent="0.2">
      <c r="O2273" s="27"/>
      <c r="AW2273" s="5"/>
    </row>
    <row r="2274" spans="15:49" x14ac:dyDescent="0.2">
      <c r="O2274" s="27"/>
      <c r="AW2274" s="5"/>
    </row>
    <row r="2275" spans="15:49" x14ac:dyDescent="0.2">
      <c r="O2275" s="27"/>
      <c r="AW2275" s="5"/>
    </row>
    <row r="2276" spans="15:49" x14ac:dyDescent="0.2">
      <c r="O2276" s="27"/>
      <c r="AW2276" s="5"/>
    </row>
    <row r="2277" spans="15:49" x14ac:dyDescent="0.2">
      <c r="O2277" s="27"/>
      <c r="AW2277" s="5"/>
    </row>
    <row r="2278" spans="15:49" x14ac:dyDescent="0.2">
      <c r="O2278" s="27"/>
      <c r="AW2278" s="5"/>
    </row>
    <row r="2279" spans="15:49" x14ac:dyDescent="0.2">
      <c r="O2279" s="27"/>
      <c r="AW2279" s="5"/>
    </row>
    <row r="2280" spans="15:49" x14ac:dyDescent="0.2">
      <c r="O2280" s="27"/>
      <c r="AW2280" s="5"/>
    </row>
    <row r="2281" spans="15:49" x14ac:dyDescent="0.2">
      <c r="O2281" s="27"/>
      <c r="AW2281" s="5"/>
    </row>
    <row r="2282" spans="15:49" x14ac:dyDescent="0.2">
      <c r="O2282" s="27"/>
      <c r="AW2282" s="5"/>
    </row>
    <row r="2283" spans="15:49" x14ac:dyDescent="0.2">
      <c r="O2283" s="27"/>
      <c r="AW2283" s="5"/>
    </row>
    <row r="2284" spans="15:49" x14ac:dyDescent="0.2">
      <c r="O2284" s="27"/>
      <c r="AW2284" s="5"/>
    </row>
    <row r="2285" spans="15:49" x14ac:dyDescent="0.2">
      <c r="O2285" s="27"/>
      <c r="AW2285" s="5"/>
    </row>
    <row r="2286" spans="15:49" x14ac:dyDescent="0.2">
      <c r="O2286" s="27"/>
      <c r="AW2286" s="5"/>
    </row>
    <row r="2287" spans="15:49" x14ac:dyDescent="0.2">
      <c r="O2287" s="27"/>
      <c r="AW2287" s="5"/>
    </row>
    <row r="2288" spans="15:49" x14ac:dyDescent="0.2">
      <c r="O2288" s="27"/>
      <c r="AW2288" s="5"/>
    </row>
    <row r="2289" spans="15:49" x14ac:dyDescent="0.2">
      <c r="O2289" s="27"/>
      <c r="AW2289" s="5"/>
    </row>
    <row r="2290" spans="15:49" x14ac:dyDescent="0.2">
      <c r="O2290" s="27"/>
      <c r="AW2290" s="5"/>
    </row>
    <row r="2291" spans="15:49" x14ac:dyDescent="0.2">
      <c r="O2291" s="27"/>
      <c r="AW2291" s="5"/>
    </row>
    <row r="2292" spans="15:49" x14ac:dyDescent="0.2">
      <c r="O2292" s="27"/>
      <c r="AW2292" s="5"/>
    </row>
    <row r="2293" spans="15:49" x14ac:dyDescent="0.2">
      <c r="O2293" s="27"/>
      <c r="AW2293" s="5"/>
    </row>
    <row r="2294" spans="15:49" x14ac:dyDescent="0.2">
      <c r="O2294" s="27"/>
      <c r="AW2294" s="5"/>
    </row>
    <row r="2295" spans="15:49" x14ac:dyDescent="0.2">
      <c r="O2295" s="27"/>
      <c r="AW2295" s="5"/>
    </row>
    <row r="2296" spans="15:49" x14ac:dyDescent="0.2">
      <c r="O2296" s="27"/>
      <c r="AW2296" s="5"/>
    </row>
    <row r="2297" spans="15:49" x14ac:dyDescent="0.2">
      <c r="O2297" s="27"/>
      <c r="AW2297" s="5"/>
    </row>
    <row r="2298" spans="15:49" x14ac:dyDescent="0.2">
      <c r="O2298" s="27"/>
      <c r="AW2298" s="5"/>
    </row>
    <row r="2299" spans="15:49" x14ac:dyDescent="0.2">
      <c r="O2299" s="27"/>
      <c r="AW2299" s="5"/>
    </row>
    <row r="2300" spans="15:49" x14ac:dyDescent="0.2">
      <c r="O2300" s="27"/>
      <c r="AW2300" s="5"/>
    </row>
    <row r="2301" spans="15:49" x14ac:dyDescent="0.2">
      <c r="O2301" s="27"/>
      <c r="AW2301" s="5"/>
    </row>
    <row r="2302" spans="15:49" x14ac:dyDescent="0.2">
      <c r="O2302" s="27"/>
      <c r="AW2302" s="5"/>
    </row>
    <row r="2303" spans="15:49" x14ac:dyDescent="0.2">
      <c r="O2303" s="27"/>
      <c r="AW2303" s="5"/>
    </row>
    <row r="2304" spans="15:49" x14ac:dyDescent="0.2">
      <c r="O2304" s="27"/>
      <c r="AW2304" s="5"/>
    </row>
    <row r="2305" spans="15:49" x14ac:dyDescent="0.2">
      <c r="O2305" s="27"/>
      <c r="AW2305" s="5"/>
    </row>
    <row r="2306" spans="15:49" x14ac:dyDescent="0.2">
      <c r="O2306" s="27"/>
      <c r="AW2306" s="5"/>
    </row>
    <row r="2307" spans="15:49" x14ac:dyDescent="0.2">
      <c r="O2307" s="27"/>
      <c r="AW2307" s="5"/>
    </row>
    <row r="2308" spans="15:49" x14ac:dyDescent="0.2">
      <c r="O2308" s="27"/>
      <c r="AW2308" s="5"/>
    </row>
    <row r="2309" spans="15:49" x14ac:dyDescent="0.2">
      <c r="O2309" s="27"/>
      <c r="AW2309" s="5"/>
    </row>
    <row r="2310" spans="15:49" x14ac:dyDescent="0.2">
      <c r="O2310" s="27"/>
      <c r="AW2310" s="5"/>
    </row>
    <row r="2311" spans="15:49" x14ac:dyDescent="0.2">
      <c r="O2311" s="27"/>
      <c r="AW2311" s="5"/>
    </row>
    <row r="2312" spans="15:49" x14ac:dyDescent="0.2">
      <c r="O2312" s="27"/>
      <c r="AW2312" s="5"/>
    </row>
    <row r="2313" spans="15:49" x14ac:dyDescent="0.2">
      <c r="O2313" s="27"/>
      <c r="AW2313" s="5"/>
    </row>
    <row r="2314" spans="15:49" x14ac:dyDescent="0.2">
      <c r="O2314" s="27"/>
      <c r="AW2314" s="5"/>
    </row>
    <row r="2315" spans="15:49" x14ac:dyDescent="0.2">
      <c r="O2315" s="27"/>
      <c r="AW2315" s="5"/>
    </row>
    <row r="2316" spans="15:49" x14ac:dyDescent="0.2">
      <c r="O2316" s="27"/>
      <c r="AW2316" s="5"/>
    </row>
    <row r="2317" spans="15:49" x14ac:dyDescent="0.2">
      <c r="O2317" s="27"/>
      <c r="AW2317" s="5"/>
    </row>
    <row r="2318" spans="15:49" x14ac:dyDescent="0.2">
      <c r="O2318" s="27"/>
      <c r="AW2318" s="5"/>
    </row>
    <row r="2319" spans="15:49" x14ac:dyDescent="0.2">
      <c r="O2319" s="27"/>
      <c r="AW2319" s="5"/>
    </row>
    <row r="2320" spans="15:49" x14ac:dyDescent="0.2">
      <c r="O2320" s="27"/>
      <c r="AW2320" s="5"/>
    </row>
    <row r="2321" spans="15:49" x14ac:dyDescent="0.2">
      <c r="O2321" s="27"/>
      <c r="AW2321" s="5"/>
    </row>
    <row r="2322" spans="15:49" x14ac:dyDescent="0.2">
      <c r="O2322" s="27"/>
      <c r="AW2322" s="5"/>
    </row>
    <row r="2323" spans="15:49" x14ac:dyDescent="0.2">
      <c r="O2323" s="27"/>
      <c r="AW2323" s="5"/>
    </row>
    <row r="2324" spans="15:49" x14ac:dyDescent="0.2">
      <c r="O2324" s="27"/>
      <c r="AW2324" s="5"/>
    </row>
    <row r="2325" spans="15:49" x14ac:dyDescent="0.2">
      <c r="O2325" s="27"/>
      <c r="AW2325" s="5"/>
    </row>
    <row r="2326" spans="15:49" x14ac:dyDescent="0.2">
      <c r="O2326" s="27"/>
      <c r="AW2326" s="5"/>
    </row>
    <row r="2327" spans="15:49" x14ac:dyDescent="0.2">
      <c r="O2327" s="27"/>
      <c r="AW2327" s="5"/>
    </row>
    <row r="2328" spans="15:49" x14ac:dyDescent="0.2">
      <c r="O2328" s="27"/>
      <c r="AW2328" s="5"/>
    </row>
    <row r="2329" spans="15:49" x14ac:dyDescent="0.2">
      <c r="O2329" s="27"/>
      <c r="AW2329" s="5"/>
    </row>
    <row r="2330" spans="15:49" x14ac:dyDescent="0.2">
      <c r="O2330" s="27"/>
      <c r="AW2330" s="5"/>
    </row>
    <row r="2331" spans="15:49" x14ac:dyDescent="0.2">
      <c r="O2331" s="27"/>
      <c r="AW2331" s="5"/>
    </row>
    <row r="2332" spans="15:49" x14ac:dyDescent="0.2">
      <c r="O2332" s="27"/>
      <c r="AW2332" s="5"/>
    </row>
    <row r="2333" spans="15:49" x14ac:dyDescent="0.2">
      <c r="O2333" s="27"/>
      <c r="AW2333" s="5"/>
    </row>
    <row r="2334" spans="15:49" x14ac:dyDescent="0.2">
      <c r="O2334" s="27"/>
      <c r="AW2334" s="5"/>
    </row>
    <row r="2335" spans="15:49" x14ac:dyDescent="0.2">
      <c r="O2335" s="27"/>
      <c r="AW2335" s="5"/>
    </row>
    <row r="2336" spans="15:49" x14ac:dyDescent="0.2">
      <c r="O2336" s="27"/>
      <c r="AW2336" s="5"/>
    </row>
    <row r="2337" spans="15:49" x14ac:dyDescent="0.2">
      <c r="O2337" s="27"/>
      <c r="AW2337" s="5"/>
    </row>
    <row r="2338" spans="15:49" x14ac:dyDescent="0.2">
      <c r="O2338" s="27"/>
      <c r="AW2338" s="5"/>
    </row>
    <row r="2339" spans="15:49" x14ac:dyDescent="0.2">
      <c r="O2339" s="27"/>
      <c r="AW2339" s="5"/>
    </row>
    <row r="2340" spans="15:49" x14ac:dyDescent="0.2">
      <c r="O2340" s="27"/>
      <c r="AW2340" s="5"/>
    </row>
    <row r="2341" spans="15:49" x14ac:dyDescent="0.2">
      <c r="O2341" s="27"/>
      <c r="AW2341" s="5"/>
    </row>
    <row r="2342" spans="15:49" x14ac:dyDescent="0.2">
      <c r="O2342" s="27"/>
      <c r="AW2342" s="5"/>
    </row>
    <row r="2343" spans="15:49" x14ac:dyDescent="0.2">
      <c r="O2343" s="27"/>
      <c r="AW2343" s="5"/>
    </row>
    <row r="2344" spans="15:49" x14ac:dyDescent="0.2">
      <c r="O2344" s="27"/>
      <c r="AW2344" s="5"/>
    </row>
    <row r="2345" spans="15:49" x14ac:dyDescent="0.2">
      <c r="O2345" s="27"/>
      <c r="AW2345" s="5"/>
    </row>
    <row r="2346" spans="15:49" x14ac:dyDescent="0.2">
      <c r="O2346" s="27"/>
      <c r="AW2346" s="5"/>
    </row>
    <row r="2347" spans="15:49" x14ac:dyDescent="0.2">
      <c r="O2347" s="27"/>
      <c r="AW2347" s="5"/>
    </row>
    <row r="2348" spans="15:49" x14ac:dyDescent="0.2">
      <c r="O2348" s="27"/>
      <c r="AW2348" s="5"/>
    </row>
    <row r="2349" spans="15:49" x14ac:dyDescent="0.2">
      <c r="O2349" s="27"/>
      <c r="AW2349" s="5"/>
    </row>
    <row r="2350" spans="15:49" x14ac:dyDescent="0.2">
      <c r="O2350" s="27"/>
      <c r="AW2350" s="5"/>
    </row>
    <row r="2351" spans="15:49" x14ac:dyDescent="0.2">
      <c r="O2351" s="27"/>
      <c r="AW2351" s="5"/>
    </row>
    <row r="2352" spans="15:49" x14ac:dyDescent="0.2">
      <c r="O2352" s="27"/>
      <c r="AW2352" s="5"/>
    </row>
    <row r="2353" spans="15:49" x14ac:dyDescent="0.2">
      <c r="O2353" s="27"/>
      <c r="AW2353" s="5"/>
    </row>
    <row r="2354" spans="15:49" x14ac:dyDescent="0.2">
      <c r="O2354" s="27"/>
      <c r="AW2354" s="5"/>
    </row>
    <row r="2355" spans="15:49" x14ac:dyDescent="0.2">
      <c r="O2355" s="27"/>
      <c r="AW2355" s="5"/>
    </row>
    <row r="2356" spans="15:49" x14ac:dyDescent="0.2">
      <c r="O2356" s="27"/>
      <c r="AW2356" s="5"/>
    </row>
    <row r="2357" spans="15:49" x14ac:dyDescent="0.2">
      <c r="O2357" s="27"/>
      <c r="AW2357" s="5"/>
    </row>
    <row r="2358" spans="15:49" x14ac:dyDescent="0.2">
      <c r="O2358" s="27"/>
      <c r="AW2358" s="5"/>
    </row>
    <row r="2359" spans="15:49" x14ac:dyDescent="0.2">
      <c r="O2359" s="27"/>
      <c r="AW2359" s="5"/>
    </row>
    <row r="2360" spans="15:49" x14ac:dyDescent="0.2">
      <c r="O2360" s="27"/>
      <c r="AW2360" s="5"/>
    </row>
    <row r="2361" spans="15:49" x14ac:dyDescent="0.2">
      <c r="O2361" s="27"/>
      <c r="AW2361" s="5"/>
    </row>
    <row r="2362" spans="15:49" x14ac:dyDescent="0.2">
      <c r="O2362" s="27"/>
      <c r="AW2362" s="5"/>
    </row>
    <row r="2363" spans="15:49" x14ac:dyDescent="0.2">
      <c r="O2363" s="27"/>
      <c r="AW2363" s="5"/>
    </row>
    <row r="2364" spans="15:49" x14ac:dyDescent="0.2">
      <c r="O2364" s="27"/>
      <c r="AW2364" s="5"/>
    </row>
    <row r="2365" spans="15:49" x14ac:dyDescent="0.2">
      <c r="O2365" s="27"/>
      <c r="AW2365" s="5"/>
    </row>
    <row r="2366" spans="15:49" x14ac:dyDescent="0.2">
      <c r="O2366" s="27"/>
      <c r="AW2366" s="5"/>
    </row>
    <row r="2367" spans="15:49" x14ac:dyDescent="0.2">
      <c r="O2367" s="27"/>
      <c r="AW2367" s="5"/>
    </row>
    <row r="2368" spans="15:49" x14ac:dyDescent="0.2">
      <c r="O2368" s="27"/>
      <c r="AW2368" s="5"/>
    </row>
    <row r="2369" spans="15:49" x14ac:dyDescent="0.2">
      <c r="O2369" s="27"/>
      <c r="AW2369" s="5"/>
    </row>
    <row r="2370" spans="15:49" x14ac:dyDescent="0.2">
      <c r="O2370" s="27"/>
      <c r="AW2370" s="5"/>
    </row>
    <row r="2371" spans="15:49" x14ac:dyDescent="0.2">
      <c r="O2371" s="27"/>
      <c r="AW2371" s="5"/>
    </row>
    <row r="2372" spans="15:49" x14ac:dyDescent="0.2">
      <c r="O2372" s="27"/>
      <c r="AW2372" s="5"/>
    </row>
    <row r="2373" spans="15:49" x14ac:dyDescent="0.2">
      <c r="O2373" s="27"/>
      <c r="AW2373" s="5"/>
    </row>
    <row r="2374" spans="15:49" x14ac:dyDescent="0.2">
      <c r="O2374" s="27"/>
      <c r="AW2374" s="5"/>
    </row>
    <row r="2375" spans="15:49" x14ac:dyDescent="0.2">
      <c r="O2375" s="27"/>
      <c r="AW2375" s="5"/>
    </row>
    <row r="2376" spans="15:49" x14ac:dyDescent="0.2">
      <c r="O2376" s="27"/>
      <c r="AW2376" s="5"/>
    </row>
    <row r="2377" spans="15:49" x14ac:dyDescent="0.2">
      <c r="O2377" s="27"/>
      <c r="AW2377" s="5"/>
    </row>
    <row r="2378" spans="15:49" x14ac:dyDescent="0.2">
      <c r="O2378" s="27"/>
      <c r="AW2378" s="5"/>
    </row>
    <row r="2379" spans="15:49" x14ac:dyDescent="0.2">
      <c r="O2379" s="27"/>
      <c r="AW2379" s="5"/>
    </row>
    <row r="2380" spans="15:49" x14ac:dyDescent="0.2">
      <c r="O2380" s="27"/>
      <c r="AW2380" s="5"/>
    </row>
    <row r="2381" spans="15:49" x14ac:dyDescent="0.2">
      <c r="O2381" s="27"/>
      <c r="AW2381" s="5"/>
    </row>
    <row r="2382" spans="15:49" x14ac:dyDescent="0.2">
      <c r="O2382" s="27"/>
      <c r="AW2382" s="5"/>
    </row>
    <row r="2383" spans="15:49" x14ac:dyDescent="0.2">
      <c r="O2383" s="27"/>
      <c r="AW2383" s="5"/>
    </row>
    <row r="2384" spans="15:49" x14ac:dyDescent="0.2">
      <c r="O2384" s="27"/>
      <c r="AW2384" s="5"/>
    </row>
    <row r="2385" spans="15:49" x14ac:dyDescent="0.2">
      <c r="O2385" s="27"/>
      <c r="AW2385" s="5"/>
    </row>
    <row r="2386" spans="15:49" x14ac:dyDescent="0.2">
      <c r="O2386" s="27"/>
      <c r="AW2386" s="5"/>
    </row>
    <row r="2387" spans="15:49" x14ac:dyDescent="0.2">
      <c r="O2387" s="27"/>
      <c r="AW2387" s="5"/>
    </row>
    <row r="2388" spans="15:49" x14ac:dyDescent="0.2">
      <c r="O2388" s="27"/>
      <c r="AW2388" s="5"/>
    </row>
    <row r="2389" spans="15:49" x14ac:dyDescent="0.2">
      <c r="O2389" s="27"/>
      <c r="AW2389" s="5"/>
    </row>
    <row r="2390" spans="15:49" x14ac:dyDescent="0.2">
      <c r="O2390" s="27"/>
      <c r="AW2390" s="5"/>
    </row>
    <row r="2391" spans="15:49" x14ac:dyDescent="0.2">
      <c r="O2391" s="27"/>
      <c r="AW2391" s="5"/>
    </row>
    <row r="2392" spans="15:49" x14ac:dyDescent="0.2">
      <c r="O2392" s="27"/>
      <c r="AW2392" s="5"/>
    </row>
    <row r="2393" spans="15:49" x14ac:dyDescent="0.2">
      <c r="O2393" s="27"/>
      <c r="AW2393" s="5"/>
    </row>
    <row r="2394" spans="15:49" x14ac:dyDescent="0.2">
      <c r="O2394" s="27"/>
      <c r="AW2394" s="5"/>
    </row>
    <row r="2395" spans="15:49" x14ac:dyDescent="0.2">
      <c r="O2395" s="27"/>
      <c r="AW2395" s="5"/>
    </row>
    <row r="2396" spans="15:49" x14ac:dyDescent="0.2">
      <c r="O2396" s="27"/>
      <c r="AW2396" s="5"/>
    </row>
    <row r="2397" spans="15:49" x14ac:dyDescent="0.2">
      <c r="O2397" s="27"/>
      <c r="AW2397" s="5"/>
    </row>
    <row r="2398" spans="15:49" x14ac:dyDescent="0.2">
      <c r="O2398" s="27"/>
      <c r="AW2398" s="5"/>
    </row>
    <row r="2399" spans="15:49" x14ac:dyDescent="0.2">
      <c r="O2399" s="27"/>
      <c r="AW2399" s="5"/>
    </row>
    <row r="2400" spans="15:49" x14ac:dyDescent="0.2">
      <c r="O2400" s="27"/>
      <c r="AW2400" s="5"/>
    </row>
    <row r="2401" spans="15:49" x14ac:dyDescent="0.2">
      <c r="O2401" s="27"/>
      <c r="AW2401" s="5"/>
    </row>
    <row r="2402" spans="15:49" x14ac:dyDescent="0.2">
      <c r="O2402" s="27"/>
      <c r="AW2402" s="5"/>
    </row>
    <row r="2403" spans="15:49" x14ac:dyDescent="0.2">
      <c r="O2403" s="27"/>
      <c r="AW2403" s="5"/>
    </row>
    <row r="2404" spans="15:49" x14ac:dyDescent="0.2">
      <c r="O2404" s="27"/>
      <c r="AW2404" s="5"/>
    </row>
    <row r="2405" spans="15:49" x14ac:dyDescent="0.2">
      <c r="O2405" s="27"/>
      <c r="AW2405" s="5"/>
    </row>
    <row r="2406" spans="15:49" x14ac:dyDescent="0.2">
      <c r="O2406" s="27"/>
      <c r="AW2406" s="5"/>
    </row>
    <row r="2407" spans="15:49" x14ac:dyDescent="0.2">
      <c r="O2407" s="27"/>
      <c r="AW2407" s="5"/>
    </row>
    <row r="2408" spans="15:49" x14ac:dyDescent="0.2">
      <c r="O2408" s="27"/>
      <c r="AW2408" s="5"/>
    </row>
    <row r="2409" spans="15:49" x14ac:dyDescent="0.2">
      <c r="O2409" s="27"/>
      <c r="AW2409" s="5"/>
    </row>
    <row r="2410" spans="15:49" x14ac:dyDescent="0.2">
      <c r="O2410" s="27"/>
      <c r="AW2410" s="5"/>
    </row>
    <row r="2411" spans="15:49" x14ac:dyDescent="0.2">
      <c r="O2411" s="27"/>
      <c r="AW2411" s="5"/>
    </row>
    <row r="2412" spans="15:49" x14ac:dyDescent="0.2">
      <c r="O2412" s="27"/>
      <c r="AW2412" s="5"/>
    </row>
    <row r="2413" spans="15:49" x14ac:dyDescent="0.2">
      <c r="O2413" s="27"/>
      <c r="AW2413" s="5"/>
    </row>
    <row r="2414" spans="15:49" x14ac:dyDescent="0.2">
      <c r="O2414" s="27"/>
      <c r="AW2414" s="5"/>
    </row>
    <row r="2415" spans="15:49" x14ac:dyDescent="0.2">
      <c r="O2415" s="27"/>
      <c r="AW2415" s="5"/>
    </row>
    <row r="2416" spans="15:49" x14ac:dyDescent="0.2">
      <c r="O2416" s="27"/>
      <c r="AW2416" s="5"/>
    </row>
    <row r="2417" spans="15:49" x14ac:dyDescent="0.2">
      <c r="O2417" s="27"/>
      <c r="AW2417" s="5"/>
    </row>
    <row r="2418" spans="15:49" x14ac:dyDescent="0.2">
      <c r="O2418" s="27"/>
      <c r="AW2418" s="5"/>
    </row>
    <row r="2419" spans="15:49" x14ac:dyDescent="0.2">
      <c r="O2419" s="27"/>
      <c r="AW2419" s="5"/>
    </row>
    <row r="2420" spans="15:49" x14ac:dyDescent="0.2">
      <c r="O2420" s="27"/>
      <c r="AW2420" s="5"/>
    </row>
    <row r="2421" spans="15:49" x14ac:dyDescent="0.2">
      <c r="O2421" s="27"/>
      <c r="AW2421" s="5"/>
    </row>
    <row r="2422" spans="15:49" x14ac:dyDescent="0.2">
      <c r="O2422" s="27"/>
      <c r="AW2422" s="5"/>
    </row>
    <row r="2423" spans="15:49" x14ac:dyDescent="0.2">
      <c r="O2423" s="27"/>
      <c r="AW2423" s="5"/>
    </row>
    <row r="2424" spans="15:49" x14ac:dyDescent="0.2">
      <c r="O2424" s="27"/>
      <c r="AW2424" s="5"/>
    </row>
    <row r="2425" spans="15:49" x14ac:dyDescent="0.2">
      <c r="O2425" s="27"/>
      <c r="AW2425" s="5"/>
    </row>
  </sheetData>
  <mergeCells count="37">
    <mergeCell ref="I7:N7"/>
    <mergeCell ref="C7:F7"/>
    <mergeCell ref="G8:G9"/>
    <mergeCell ref="H8:H9"/>
    <mergeCell ref="A7:B7"/>
    <mergeCell ref="G7:H7"/>
    <mergeCell ref="A8:A9"/>
    <mergeCell ref="B8:B9"/>
    <mergeCell ref="E8:E9"/>
    <mergeCell ref="F8:F9"/>
    <mergeCell ref="C8:C9"/>
    <mergeCell ref="D8:D9"/>
    <mergeCell ref="R8:R9"/>
    <mergeCell ref="I8:I9"/>
    <mergeCell ref="J8:L8"/>
    <mergeCell ref="M8:M9"/>
    <mergeCell ref="N8:N9"/>
    <mergeCell ref="P8:P9"/>
    <mergeCell ref="Q8:Q9"/>
    <mergeCell ref="S8:T8"/>
    <mergeCell ref="U8:U9"/>
    <mergeCell ref="Z7:Z9"/>
    <mergeCell ref="AA7:AA9"/>
    <mergeCell ref="W7:W9"/>
    <mergeCell ref="Y7:Y9"/>
    <mergeCell ref="X7:X9"/>
    <mergeCell ref="AF7:AF9"/>
    <mergeCell ref="AG7:AG9"/>
    <mergeCell ref="AB7:AB9"/>
    <mergeCell ref="AM7:AM9"/>
    <mergeCell ref="AI7:AI9"/>
    <mergeCell ref="AJ7:AJ9"/>
    <mergeCell ref="AK7:AK9"/>
    <mergeCell ref="AL7:AL9"/>
    <mergeCell ref="AC7:AC9"/>
    <mergeCell ref="AD7:AD9"/>
    <mergeCell ref="AE7:AE9"/>
  </mergeCells>
  <phoneticPr fontId="0" type="noConversion"/>
  <conditionalFormatting sqref="N10 P10 P12:P200 N12:N200 W10:Y200">
    <cfRule type="containsBlanks" dxfId="2" priority="5">
      <formula>LEN(TRIM(N10))=0</formula>
    </cfRule>
  </conditionalFormatting>
  <conditionalFormatting sqref="N11 P11">
    <cfRule type="containsBlanks" dxfId="1" priority="4">
      <formula>LEN(TRIM(N11))=0</formula>
    </cfRule>
  </conditionalFormatting>
  <conditionalFormatting sqref="O10:O28">
    <cfRule type="expression" dxfId="0" priority="2">
      <formula>$AZ10=0</formula>
    </cfRule>
  </conditionalFormatting>
  <dataValidations count="5">
    <dataValidation type="list" allowBlank="1" showInputMessage="1" showErrorMessage="1" sqref="R10:R200" xr:uid="{00000000-0002-0000-0500-000000000000}">
      <formula1>"Clair, Couvert"</formula1>
    </dataValidation>
    <dataValidation type="list" allowBlank="1" showInputMessage="1" showErrorMessage="1" sqref="U10:U200" xr:uid="{00000000-0002-0000-0500-000001000000}">
      <formula1>"Brillant,Mat,Noir"</formula1>
    </dataValidation>
    <dataValidation type="list" allowBlank="1" showInputMessage="1" showErrorMessage="1" sqref="F1" xr:uid="{00000000-0002-0000-0500-000002000000}">
      <formula1>"63,90,225,400"</formula1>
    </dataValidation>
    <dataValidation type="list" allowBlank="1" showInputMessage="1" showErrorMessage="1" sqref="M10:M200" xr:uid="{00000000-0002-0000-0500-000003000000}">
      <formula1>"PAPOTO,Tangente"</formula1>
    </dataValidation>
    <dataValidation type="list" allowBlank="1" showInputMessage="1" showErrorMessage="1" sqref="E10:E200" xr:uid="{00000000-0002-0000-0500-000004000000}">
      <formula1>Types_câbles</formula1>
    </dataValidation>
  </dataValidations>
  <pageMargins left="0.78740157480314965" right="0.78740157480314965" top="0.98425196850393704" bottom="0.98425196850393704" header="0.51181102362204722" footer="0.51181102362204722"/>
  <pageSetup paperSize="9" scale="71" fitToHeight="0" orientation="landscape" r:id="rId1"/>
  <headerFooter alignWithMargins="0"/>
  <colBreaks count="1" manualBreakCount="1">
    <brk id="21" max="1048575" man="1"/>
  </colBreaks>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outlinePr summaryRight="0"/>
  </sheetPr>
  <dimension ref="A1:K200"/>
  <sheetViews>
    <sheetView zoomScaleNormal="100" zoomScaleSheetLayoutView="100" workbookViewId="0">
      <selection activeCell="B3" sqref="B3"/>
    </sheetView>
  </sheetViews>
  <sheetFormatPr baseColWidth="10" defaultRowHeight="12.75" x14ac:dyDescent="0.2"/>
  <cols>
    <col min="1" max="4" width="5.28515625" style="143" customWidth="1"/>
    <col min="5" max="5" width="11.85546875" style="143" bestFit="1" customWidth="1"/>
    <col min="6" max="6" width="13" style="143" customWidth="1"/>
    <col min="7" max="7" width="13.42578125" style="132" customWidth="1"/>
    <col min="8" max="9" width="5.28515625" style="143" customWidth="1"/>
    <col min="10" max="10" width="15" style="129" customWidth="1"/>
    <col min="11" max="11" width="24.7109375" style="129" customWidth="1"/>
    <col min="12" max="255" width="11.42578125" style="129"/>
    <col min="256" max="261" width="5.28515625" style="129" customWidth="1"/>
    <col min="262" max="262" width="13.5703125" style="129" customWidth="1"/>
    <col min="263" max="263" width="11.7109375" style="129" customWidth="1"/>
    <col min="264" max="264" width="13" style="129" customWidth="1"/>
    <col min="265" max="265" width="13.42578125" style="129" customWidth="1"/>
    <col min="266" max="266" width="15" style="129" customWidth="1"/>
    <col min="267" max="267" width="24.7109375" style="129" customWidth="1"/>
    <col min="268" max="511" width="11.42578125" style="129"/>
    <col min="512" max="517" width="5.28515625" style="129" customWidth="1"/>
    <col min="518" max="518" width="13.5703125" style="129" customWidth="1"/>
    <col min="519" max="519" width="11.7109375" style="129" customWidth="1"/>
    <col min="520" max="520" width="13" style="129" customWidth="1"/>
    <col min="521" max="521" width="13.42578125" style="129" customWidth="1"/>
    <col min="522" max="522" width="15" style="129" customWidth="1"/>
    <col min="523" max="523" width="24.7109375" style="129" customWidth="1"/>
    <col min="524" max="767" width="11.42578125" style="129"/>
    <col min="768" max="773" width="5.28515625" style="129" customWidth="1"/>
    <col min="774" max="774" width="13.5703125" style="129" customWidth="1"/>
    <col min="775" max="775" width="11.7109375" style="129" customWidth="1"/>
    <col min="776" max="776" width="13" style="129" customWidth="1"/>
    <col min="777" max="777" width="13.42578125" style="129" customWidth="1"/>
    <col min="778" max="778" width="15" style="129" customWidth="1"/>
    <col min="779" max="779" width="24.7109375" style="129" customWidth="1"/>
    <col min="780" max="1023" width="11.42578125" style="129"/>
    <col min="1024" max="1029" width="5.28515625" style="129" customWidth="1"/>
    <col min="1030" max="1030" width="13.5703125" style="129" customWidth="1"/>
    <col min="1031" max="1031" width="11.7109375" style="129" customWidth="1"/>
    <col min="1032" max="1032" width="13" style="129" customWidth="1"/>
    <col min="1033" max="1033" width="13.42578125" style="129" customWidth="1"/>
    <col min="1034" max="1034" width="15" style="129" customWidth="1"/>
    <col min="1035" max="1035" width="24.7109375" style="129" customWidth="1"/>
    <col min="1036" max="1279" width="11.42578125" style="129"/>
    <col min="1280" max="1285" width="5.28515625" style="129" customWidth="1"/>
    <col min="1286" max="1286" width="13.5703125" style="129" customWidth="1"/>
    <col min="1287" max="1287" width="11.7109375" style="129" customWidth="1"/>
    <col min="1288" max="1288" width="13" style="129" customWidth="1"/>
    <col min="1289" max="1289" width="13.42578125" style="129" customWidth="1"/>
    <col min="1290" max="1290" width="15" style="129" customWidth="1"/>
    <col min="1291" max="1291" width="24.7109375" style="129" customWidth="1"/>
    <col min="1292" max="1535" width="11.42578125" style="129"/>
    <col min="1536" max="1541" width="5.28515625" style="129" customWidth="1"/>
    <col min="1542" max="1542" width="13.5703125" style="129" customWidth="1"/>
    <col min="1543" max="1543" width="11.7109375" style="129" customWidth="1"/>
    <col min="1544" max="1544" width="13" style="129" customWidth="1"/>
    <col min="1545" max="1545" width="13.42578125" style="129" customWidth="1"/>
    <col min="1546" max="1546" width="15" style="129" customWidth="1"/>
    <col min="1547" max="1547" width="24.7109375" style="129" customWidth="1"/>
    <col min="1548" max="1791" width="11.42578125" style="129"/>
    <col min="1792" max="1797" width="5.28515625" style="129" customWidth="1"/>
    <col min="1798" max="1798" width="13.5703125" style="129" customWidth="1"/>
    <col min="1799" max="1799" width="11.7109375" style="129" customWidth="1"/>
    <col min="1800" max="1800" width="13" style="129" customWidth="1"/>
    <col min="1801" max="1801" width="13.42578125" style="129" customWidth="1"/>
    <col min="1802" max="1802" width="15" style="129" customWidth="1"/>
    <col min="1803" max="1803" width="24.7109375" style="129" customWidth="1"/>
    <col min="1804" max="2047" width="11.42578125" style="129"/>
    <col min="2048" max="2053" width="5.28515625" style="129" customWidth="1"/>
    <col min="2054" max="2054" width="13.5703125" style="129" customWidth="1"/>
    <col min="2055" max="2055" width="11.7109375" style="129" customWidth="1"/>
    <col min="2056" max="2056" width="13" style="129" customWidth="1"/>
    <col min="2057" max="2057" width="13.42578125" style="129" customWidth="1"/>
    <col min="2058" max="2058" width="15" style="129" customWidth="1"/>
    <col min="2059" max="2059" width="24.7109375" style="129" customWidth="1"/>
    <col min="2060" max="2303" width="11.42578125" style="129"/>
    <col min="2304" max="2309" width="5.28515625" style="129" customWidth="1"/>
    <col min="2310" max="2310" width="13.5703125" style="129" customWidth="1"/>
    <col min="2311" max="2311" width="11.7109375" style="129" customWidth="1"/>
    <col min="2312" max="2312" width="13" style="129" customWidth="1"/>
    <col min="2313" max="2313" width="13.42578125" style="129" customWidth="1"/>
    <col min="2314" max="2314" width="15" style="129" customWidth="1"/>
    <col min="2315" max="2315" width="24.7109375" style="129" customWidth="1"/>
    <col min="2316" max="2559" width="11.42578125" style="129"/>
    <col min="2560" max="2565" width="5.28515625" style="129" customWidth="1"/>
    <col min="2566" max="2566" width="13.5703125" style="129" customWidth="1"/>
    <col min="2567" max="2567" width="11.7109375" style="129" customWidth="1"/>
    <col min="2568" max="2568" width="13" style="129" customWidth="1"/>
    <col min="2569" max="2569" width="13.42578125" style="129" customWidth="1"/>
    <col min="2570" max="2570" width="15" style="129" customWidth="1"/>
    <col min="2571" max="2571" width="24.7109375" style="129" customWidth="1"/>
    <col min="2572" max="2815" width="11.42578125" style="129"/>
    <col min="2816" max="2821" width="5.28515625" style="129" customWidth="1"/>
    <col min="2822" max="2822" width="13.5703125" style="129" customWidth="1"/>
    <col min="2823" max="2823" width="11.7109375" style="129" customWidth="1"/>
    <col min="2824" max="2824" width="13" style="129" customWidth="1"/>
    <col min="2825" max="2825" width="13.42578125" style="129" customWidth="1"/>
    <col min="2826" max="2826" width="15" style="129" customWidth="1"/>
    <col min="2827" max="2827" width="24.7109375" style="129" customWidth="1"/>
    <col min="2828" max="3071" width="11.42578125" style="129"/>
    <col min="3072" max="3077" width="5.28515625" style="129" customWidth="1"/>
    <col min="3078" max="3078" width="13.5703125" style="129" customWidth="1"/>
    <col min="3079" max="3079" width="11.7109375" style="129" customWidth="1"/>
    <col min="3080" max="3080" width="13" style="129" customWidth="1"/>
    <col min="3081" max="3081" width="13.42578125" style="129" customWidth="1"/>
    <col min="3082" max="3082" width="15" style="129" customWidth="1"/>
    <col min="3083" max="3083" width="24.7109375" style="129" customWidth="1"/>
    <col min="3084" max="3327" width="11.42578125" style="129"/>
    <col min="3328" max="3333" width="5.28515625" style="129" customWidth="1"/>
    <col min="3334" max="3334" width="13.5703125" style="129" customWidth="1"/>
    <col min="3335" max="3335" width="11.7109375" style="129" customWidth="1"/>
    <col min="3336" max="3336" width="13" style="129" customWidth="1"/>
    <col min="3337" max="3337" width="13.42578125" style="129" customWidth="1"/>
    <col min="3338" max="3338" width="15" style="129" customWidth="1"/>
    <col min="3339" max="3339" width="24.7109375" style="129" customWidth="1"/>
    <col min="3340" max="3583" width="11.42578125" style="129"/>
    <col min="3584" max="3589" width="5.28515625" style="129" customWidth="1"/>
    <col min="3590" max="3590" width="13.5703125" style="129" customWidth="1"/>
    <col min="3591" max="3591" width="11.7109375" style="129" customWidth="1"/>
    <col min="3592" max="3592" width="13" style="129" customWidth="1"/>
    <col min="3593" max="3593" width="13.42578125" style="129" customWidth="1"/>
    <col min="3594" max="3594" width="15" style="129" customWidth="1"/>
    <col min="3595" max="3595" width="24.7109375" style="129" customWidth="1"/>
    <col min="3596" max="3839" width="11.42578125" style="129"/>
    <col min="3840" max="3845" width="5.28515625" style="129" customWidth="1"/>
    <col min="3846" max="3846" width="13.5703125" style="129" customWidth="1"/>
    <col min="3847" max="3847" width="11.7109375" style="129" customWidth="1"/>
    <col min="3848" max="3848" width="13" style="129" customWidth="1"/>
    <col min="3849" max="3849" width="13.42578125" style="129" customWidth="1"/>
    <col min="3850" max="3850" width="15" style="129" customWidth="1"/>
    <col min="3851" max="3851" width="24.7109375" style="129" customWidth="1"/>
    <col min="3852" max="4095" width="11.42578125" style="129"/>
    <col min="4096" max="4101" width="5.28515625" style="129" customWidth="1"/>
    <col min="4102" max="4102" width="13.5703125" style="129" customWidth="1"/>
    <col min="4103" max="4103" width="11.7109375" style="129" customWidth="1"/>
    <col min="4104" max="4104" width="13" style="129" customWidth="1"/>
    <col min="4105" max="4105" width="13.42578125" style="129" customWidth="1"/>
    <col min="4106" max="4106" width="15" style="129" customWidth="1"/>
    <col min="4107" max="4107" width="24.7109375" style="129" customWidth="1"/>
    <col min="4108" max="4351" width="11.42578125" style="129"/>
    <col min="4352" max="4357" width="5.28515625" style="129" customWidth="1"/>
    <col min="4358" max="4358" width="13.5703125" style="129" customWidth="1"/>
    <col min="4359" max="4359" width="11.7109375" style="129" customWidth="1"/>
    <col min="4360" max="4360" width="13" style="129" customWidth="1"/>
    <col min="4361" max="4361" width="13.42578125" style="129" customWidth="1"/>
    <col min="4362" max="4362" width="15" style="129" customWidth="1"/>
    <col min="4363" max="4363" width="24.7109375" style="129" customWidth="1"/>
    <col min="4364" max="4607" width="11.42578125" style="129"/>
    <col min="4608" max="4613" width="5.28515625" style="129" customWidth="1"/>
    <col min="4614" max="4614" width="13.5703125" style="129" customWidth="1"/>
    <col min="4615" max="4615" width="11.7109375" style="129" customWidth="1"/>
    <col min="4616" max="4616" width="13" style="129" customWidth="1"/>
    <col min="4617" max="4617" width="13.42578125" style="129" customWidth="1"/>
    <col min="4618" max="4618" width="15" style="129" customWidth="1"/>
    <col min="4619" max="4619" width="24.7109375" style="129" customWidth="1"/>
    <col min="4620" max="4863" width="11.42578125" style="129"/>
    <col min="4864" max="4869" width="5.28515625" style="129" customWidth="1"/>
    <col min="4870" max="4870" width="13.5703125" style="129" customWidth="1"/>
    <col min="4871" max="4871" width="11.7109375" style="129" customWidth="1"/>
    <col min="4872" max="4872" width="13" style="129" customWidth="1"/>
    <col min="4873" max="4873" width="13.42578125" style="129" customWidth="1"/>
    <col min="4874" max="4874" width="15" style="129" customWidth="1"/>
    <col min="4875" max="4875" width="24.7109375" style="129" customWidth="1"/>
    <col min="4876" max="5119" width="11.42578125" style="129"/>
    <col min="5120" max="5125" width="5.28515625" style="129" customWidth="1"/>
    <col min="5126" max="5126" width="13.5703125" style="129" customWidth="1"/>
    <col min="5127" max="5127" width="11.7109375" style="129" customWidth="1"/>
    <col min="5128" max="5128" width="13" style="129" customWidth="1"/>
    <col min="5129" max="5129" width="13.42578125" style="129" customWidth="1"/>
    <col min="5130" max="5130" width="15" style="129" customWidth="1"/>
    <col min="5131" max="5131" width="24.7109375" style="129" customWidth="1"/>
    <col min="5132" max="5375" width="11.42578125" style="129"/>
    <col min="5376" max="5381" width="5.28515625" style="129" customWidth="1"/>
    <col min="5382" max="5382" width="13.5703125" style="129" customWidth="1"/>
    <col min="5383" max="5383" width="11.7109375" style="129" customWidth="1"/>
    <col min="5384" max="5384" width="13" style="129" customWidth="1"/>
    <col min="5385" max="5385" width="13.42578125" style="129" customWidth="1"/>
    <col min="5386" max="5386" width="15" style="129" customWidth="1"/>
    <col min="5387" max="5387" width="24.7109375" style="129" customWidth="1"/>
    <col min="5388" max="5631" width="11.42578125" style="129"/>
    <col min="5632" max="5637" width="5.28515625" style="129" customWidth="1"/>
    <col min="5638" max="5638" width="13.5703125" style="129" customWidth="1"/>
    <col min="5639" max="5639" width="11.7109375" style="129" customWidth="1"/>
    <col min="5640" max="5640" width="13" style="129" customWidth="1"/>
    <col min="5641" max="5641" width="13.42578125" style="129" customWidth="1"/>
    <col min="5642" max="5642" width="15" style="129" customWidth="1"/>
    <col min="5643" max="5643" width="24.7109375" style="129" customWidth="1"/>
    <col min="5644" max="5887" width="11.42578125" style="129"/>
    <col min="5888" max="5893" width="5.28515625" style="129" customWidth="1"/>
    <col min="5894" max="5894" width="13.5703125" style="129" customWidth="1"/>
    <col min="5895" max="5895" width="11.7109375" style="129" customWidth="1"/>
    <col min="5896" max="5896" width="13" style="129" customWidth="1"/>
    <col min="5897" max="5897" width="13.42578125" style="129" customWidth="1"/>
    <col min="5898" max="5898" width="15" style="129" customWidth="1"/>
    <col min="5899" max="5899" width="24.7109375" style="129" customWidth="1"/>
    <col min="5900" max="6143" width="11.42578125" style="129"/>
    <col min="6144" max="6149" width="5.28515625" style="129" customWidth="1"/>
    <col min="6150" max="6150" width="13.5703125" style="129" customWidth="1"/>
    <col min="6151" max="6151" width="11.7109375" style="129" customWidth="1"/>
    <col min="6152" max="6152" width="13" style="129" customWidth="1"/>
    <col min="6153" max="6153" width="13.42578125" style="129" customWidth="1"/>
    <col min="6154" max="6154" width="15" style="129" customWidth="1"/>
    <col min="6155" max="6155" width="24.7109375" style="129" customWidth="1"/>
    <col min="6156" max="6399" width="11.42578125" style="129"/>
    <col min="6400" max="6405" width="5.28515625" style="129" customWidth="1"/>
    <col min="6406" max="6406" width="13.5703125" style="129" customWidth="1"/>
    <col min="6407" max="6407" width="11.7109375" style="129" customWidth="1"/>
    <col min="6408" max="6408" width="13" style="129" customWidth="1"/>
    <col min="6409" max="6409" width="13.42578125" style="129" customWidth="1"/>
    <col min="6410" max="6410" width="15" style="129" customWidth="1"/>
    <col min="6411" max="6411" width="24.7109375" style="129" customWidth="1"/>
    <col min="6412" max="6655" width="11.42578125" style="129"/>
    <col min="6656" max="6661" width="5.28515625" style="129" customWidth="1"/>
    <col min="6662" max="6662" width="13.5703125" style="129" customWidth="1"/>
    <col min="6663" max="6663" width="11.7109375" style="129" customWidth="1"/>
    <col min="6664" max="6664" width="13" style="129" customWidth="1"/>
    <col min="6665" max="6665" width="13.42578125" style="129" customWidth="1"/>
    <col min="6666" max="6666" width="15" style="129" customWidth="1"/>
    <col min="6667" max="6667" width="24.7109375" style="129" customWidth="1"/>
    <col min="6668" max="6911" width="11.42578125" style="129"/>
    <col min="6912" max="6917" width="5.28515625" style="129" customWidth="1"/>
    <col min="6918" max="6918" width="13.5703125" style="129" customWidth="1"/>
    <col min="6919" max="6919" width="11.7109375" style="129" customWidth="1"/>
    <col min="6920" max="6920" width="13" style="129" customWidth="1"/>
    <col min="6921" max="6921" width="13.42578125" style="129" customWidth="1"/>
    <col min="6922" max="6922" width="15" style="129" customWidth="1"/>
    <col min="6923" max="6923" width="24.7109375" style="129" customWidth="1"/>
    <col min="6924" max="7167" width="11.42578125" style="129"/>
    <col min="7168" max="7173" width="5.28515625" style="129" customWidth="1"/>
    <col min="7174" max="7174" width="13.5703125" style="129" customWidth="1"/>
    <col min="7175" max="7175" width="11.7109375" style="129" customWidth="1"/>
    <col min="7176" max="7176" width="13" style="129" customWidth="1"/>
    <col min="7177" max="7177" width="13.42578125" style="129" customWidth="1"/>
    <col min="7178" max="7178" width="15" style="129" customWidth="1"/>
    <col min="7179" max="7179" width="24.7109375" style="129" customWidth="1"/>
    <col min="7180" max="7423" width="11.42578125" style="129"/>
    <col min="7424" max="7429" width="5.28515625" style="129" customWidth="1"/>
    <col min="7430" max="7430" width="13.5703125" style="129" customWidth="1"/>
    <col min="7431" max="7431" width="11.7109375" style="129" customWidth="1"/>
    <col min="7432" max="7432" width="13" style="129" customWidth="1"/>
    <col min="7433" max="7433" width="13.42578125" style="129" customWidth="1"/>
    <col min="7434" max="7434" width="15" style="129" customWidth="1"/>
    <col min="7435" max="7435" width="24.7109375" style="129" customWidth="1"/>
    <col min="7436" max="7679" width="11.42578125" style="129"/>
    <col min="7680" max="7685" width="5.28515625" style="129" customWidth="1"/>
    <col min="7686" max="7686" width="13.5703125" style="129" customWidth="1"/>
    <col min="7687" max="7687" width="11.7109375" style="129" customWidth="1"/>
    <col min="7688" max="7688" width="13" style="129" customWidth="1"/>
    <col min="7689" max="7689" width="13.42578125" style="129" customWidth="1"/>
    <col min="7690" max="7690" width="15" style="129" customWidth="1"/>
    <col min="7691" max="7691" width="24.7109375" style="129" customWidth="1"/>
    <col min="7692" max="7935" width="11.42578125" style="129"/>
    <col min="7936" max="7941" width="5.28515625" style="129" customWidth="1"/>
    <col min="7942" max="7942" width="13.5703125" style="129" customWidth="1"/>
    <col min="7943" max="7943" width="11.7109375" style="129" customWidth="1"/>
    <col min="7944" max="7944" width="13" style="129" customWidth="1"/>
    <col min="7945" max="7945" width="13.42578125" style="129" customWidth="1"/>
    <col min="7946" max="7946" width="15" style="129" customWidth="1"/>
    <col min="7947" max="7947" width="24.7109375" style="129" customWidth="1"/>
    <col min="7948" max="8191" width="11.42578125" style="129"/>
    <col min="8192" max="8197" width="5.28515625" style="129" customWidth="1"/>
    <col min="8198" max="8198" width="13.5703125" style="129" customWidth="1"/>
    <col min="8199" max="8199" width="11.7109375" style="129" customWidth="1"/>
    <col min="8200" max="8200" width="13" style="129" customWidth="1"/>
    <col min="8201" max="8201" width="13.42578125" style="129" customWidth="1"/>
    <col min="8202" max="8202" width="15" style="129" customWidth="1"/>
    <col min="8203" max="8203" width="24.7109375" style="129" customWidth="1"/>
    <col min="8204" max="8447" width="11.42578125" style="129"/>
    <col min="8448" max="8453" width="5.28515625" style="129" customWidth="1"/>
    <col min="8454" max="8454" width="13.5703125" style="129" customWidth="1"/>
    <col min="8455" max="8455" width="11.7109375" style="129" customWidth="1"/>
    <col min="8456" max="8456" width="13" style="129" customWidth="1"/>
    <col min="8457" max="8457" width="13.42578125" style="129" customWidth="1"/>
    <col min="8458" max="8458" width="15" style="129" customWidth="1"/>
    <col min="8459" max="8459" width="24.7109375" style="129" customWidth="1"/>
    <col min="8460" max="8703" width="11.42578125" style="129"/>
    <col min="8704" max="8709" width="5.28515625" style="129" customWidth="1"/>
    <col min="8710" max="8710" width="13.5703125" style="129" customWidth="1"/>
    <col min="8711" max="8711" width="11.7109375" style="129" customWidth="1"/>
    <col min="8712" max="8712" width="13" style="129" customWidth="1"/>
    <col min="8713" max="8713" width="13.42578125" style="129" customWidth="1"/>
    <col min="8714" max="8714" width="15" style="129" customWidth="1"/>
    <col min="8715" max="8715" width="24.7109375" style="129" customWidth="1"/>
    <col min="8716" max="8959" width="11.42578125" style="129"/>
    <col min="8960" max="8965" width="5.28515625" style="129" customWidth="1"/>
    <col min="8966" max="8966" width="13.5703125" style="129" customWidth="1"/>
    <col min="8967" max="8967" width="11.7109375" style="129" customWidth="1"/>
    <col min="8968" max="8968" width="13" style="129" customWidth="1"/>
    <col min="8969" max="8969" width="13.42578125" style="129" customWidth="1"/>
    <col min="8970" max="8970" width="15" style="129" customWidth="1"/>
    <col min="8971" max="8971" width="24.7109375" style="129" customWidth="1"/>
    <col min="8972" max="9215" width="11.42578125" style="129"/>
    <col min="9216" max="9221" width="5.28515625" style="129" customWidth="1"/>
    <col min="9222" max="9222" width="13.5703125" style="129" customWidth="1"/>
    <col min="9223" max="9223" width="11.7109375" style="129" customWidth="1"/>
    <col min="9224" max="9224" width="13" style="129" customWidth="1"/>
    <col min="9225" max="9225" width="13.42578125" style="129" customWidth="1"/>
    <col min="9226" max="9226" width="15" style="129" customWidth="1"/>
    <col min="9227" max="9227" width="24.7109375" style="129" customWidth="1"/>
    <col min="9228" max="9471" width="11.42578125" style="129"/>
    <col min="9472" max="9477" width="5.28515625" style="129" customWidth="1"/>
    <col min="9478" max="9478" width="13.5703125" style="129" customWidth="1"/>
    <col min="9479" max="9479" width="11.7109375" style="129" customWidth="1"/>
    <col min="9480" max="9480" width="13" style="129" customWidth="1"/>
    <col min="9481" max="9481" width="13.42578125" style="129" customWidth="1"/>
    <col min="9482" max="9482" width="15" style="129" customWidth="1"/>
    <col min="9483" max="9483" width="24.7109375" style="129" customWidth="1"/>
    <col min="9484" max="9727" width="11.42578125" style="129"/>
    <col min="9728" max="9733" width="5.28515625" style="129" customWidth="1"/>
    <col min="9734" max="9734" width="13.5703125" style="129" customWidth="1"/>
    <col min="9735" max="9735" width="11.7109375" style="129" customWidth="1"/>
    <col min="9736" max="9736" width="13" style="129" customWidth="1"/>
    <col min="9737" max="9737" width="13.42578125" style="129" customWidth="1"/>
    <col min="9738" max="9738" width="15" style="129" customWidth="1"/>
    <col min="9739" max="9739" width="24.7109375" style="129" customWidth="1"/>
    <col min="9740" max="9983" width="11.42578125" style="129"/>
    <col min="9984" max="9989" width="5.28515625" style="129" customWidth="1"/>
    <col min="9990" max="9990" width="13.5703125" style="129" customWidth="1"/>
    <col min="9991" max="9991" width="11.7109375" style="129" customWidth="1"/>
    <col min="9992" max="9992" width="13" style="129" customWidth="1"/>
    <col min="9993" max="9993" width="13.42578125" style="129" customWidth="1"/>
    <col min="9994" max="9994" width="15" style="129" customWidth="1"/>
    <col min="9995" max="9995" width="24.7109375" style="129" customWidth="1"/>
    <col min="9996" max="10239" width="11.42578125" style="129"/>
    <col min="10240" max="10245" width="5.28515625" style="129" customWidth="1"/>
    <col min="10246" max="10246" width="13.5703125" style="129" customWidth="1"/>
    <col min="10247" max="10247" width="11.7109375" style="129" customWidth="1"/>
    <col min="10248" max="10248" width="13" style="129" customWidth="1"/>
    <col min="10249" max="10249" width="13.42578125" style="129" customWidth="1"/>
    <col min="10250" max="10250" width="15" style="129" customWidth="1"/>
    <col min="10251" max="10251" width="24.7109375" style="129" customWidth="1"/>
    <col min="10252" max="10495" width="11.42578125" style="129"/>
    <col min="10496" max="10501" width="5.28515625" style="129" customWidth="1"/>
    <col min="10502" max="10502" width="13.5703125" style="129" customWidth="1"/>
    <col min="10503" max="10503" width="11.7109375" style="129" customWidth="1"/>
    <col min="10504" max="10504" width="13" style="129" customWidth="1"/>
    <col min="10505" max="10505" width="13.42578125" style="129" customWidth="1"/>
    <col min="10506" max="10506" width="15" style="129" customWidth="1"/>
    <col min="10507" max="10507" width="24.7109375" style="129" customWidth="1"/>
    <col min="10508" max="10751" width="11.42578125" style="129"/>
    <col min="10752" max="10757" width="5.28515625" style="129" customWidth="1"/>
    <col min="10758" max="10758" width="13.5703125" style="129" customWidth="1"/>
    <col min="10759" max="10759" width="11.7109375" style="129" customWidth="1"/>
    <col min="10760" max="10760" width="13" style="129" customWidth="1"/>
    <col min="10761" max="10761" width="13.42578125" style="129" customWidth="1"/>
    <col min="10762" max="10762" width="15" style="129" customWidth="1"/>
    <col min="10763" max="10763" width="24.7109375" style="129" customWidth="1"/>
    <col min="10764" max="11007" width="11.42578125" style="129"/>
    <col min="11008" max="11013" width="5.28515625" style="129" customWidth="1"/>
    <col min="11014" max="11014" width="13.5703125" style="129" customWidth="1"/>
    <col min="11015" max="11015" width="11.7109375" style="129" customWidth="1"/>
    <col min="11016" max="11016" width="13" style="129" customWidth="1"/>
    <col min="11017" max="11017" width="13.42578125" style="129" customWidth="1"/>
    <col min="11018" max="11018" width="15" style="129" customWidth="1"/>
    <col min="11019" max="11019" width="24.7109375" style="129" customWidth="1"/>
    <col min="11020" max="11263" width="11.42578125" style="129"/>
    <col min="11264" max="11269" width="5.28515625" style="129" customWidth="1"/>
    <col min="11270" max="11270" width="13.5703125" style="129" customWidth="1"/>
    <col min="11271" max="11271" width="11.7109375" style="129" customWidth="1"/>
    <col min="11272" max="11272" width="13" style="129" customWidth="1"/>
    <col min="11273" max="11273" width="13.42578125" style="129" customWidth="1"/>
    <col min="11274" max="11274" width="15" style="129" customWidth="1"/>
    <col min="11275" max="11275" width="24.7109375" style="129" customWidth="1"/>
    <col min="11276" max="11519" width="11.42578125" style="129"/>
    <col min="11520" max="11525" width="5.28515625" style="129" customWidth="1"/>
    <col min="11526" max="11526" width="13.5703125" style="129" customWidth="1"/>
    <col min="11527" max="11527" width="11.7109375" style="129" customWidth="1"/>
    <col min="11528" max="11528" width="13" style="129" customWidth="1"/>
    <col min="11529" max="11529" width="13.42578125" style="129" customWidth="1"/>
    <col min="11530" max="11530" width="15" style="129" customWidth="1"/>
    <col min="11531" max="11531" width="24.7109375" style="129" customWidth="1"/>
    <col min="11532" max="11775" width="11.42578125" style="129"/>
    <col min="11776" max="11781" width="5.28515625" style="129" customWidth="1"/>
    <col min="11782" max="11782" width="13.5703125" style="129" customWidth="1"/>
    <col min="11783" max="11783" width="11.7109375" style="129" customWidth="1"/>
    <col min="11784" max="11784" width="13" style="129" customWidth="1"/>
    <col min="11785" max="11785" width="13.42578125" style="129" customWidth="1"/>
    <col min="11786" max="11786" width="15" style="129" customWidth="1"/>
    <col min="11787" max="11787" width="24.7109375" style="129" customWidth="1"/>
    <col min="11788" max="12031" width="11.42578125" style="129"/>
    <col min="12032" max="12037" width="5.28515625" style="129" customWidth="1"/>
    <col min="12038" max="12038" width="13.5703125" style="129" customWidth="1"/>
    <col min="12039" max="12039" width="11.7109375" style="129" customWidth="1"/>
    <col min="12040" max="12040" width="13" style="129" customWidth="1"/>
    <col min="12041" max="12041" width="13.42578125" style="129" customWidth="1"/>
    <col min="12042" max="12042" width="15" style="129" customWidth="1"/>
    <col min="12043" max="12043" width="24.7109375" style="129" customWidth="1"/>
    <col min="12044" max="12287" width="11.42578125" style="129"/>
    <col min="12288" max="12293" width="5.28515625" style="129" customWidth="1"/>
    <col min="12294" max="12294" width="13.5703125" style="129" customWidth="1"/>
    <col min="12295" max="12295" width="11.7109375" style="129" customWidth="1"/>
    <col min="12296" max="12296" width="13" style="129" customWidth="1"/>
    <col min="12297" max="12297" width="13.42578125" style="129" customWidth="1"/>
    <col min="12298" max="12298" width="15" style="129" customWidth="1"/>
    <col min="12299" max="12299" width="24.7109375" style="129" customWidth="1"/>
    <col min="12300" max="12543" width="11.42578125" style="129"/>
    <col min="12544" max="12549" width="5.28515625" style="129" customWidth="1"/>
    <col min="12550" max="12550" width="13.5703125" style="129" customWidth="1"/>
    <col min="12551" max="12551" width="11.7109375" style="129" customWidth="1"/>
    <col min="12552" max="12552" width="13" style="129" customWidth="1"/>
    <col min="12553" max="12553" width="13.42578125" style="129" customWidth="1"/>
    <col min="12554" max="12554" width="15" style="129" customWidth="1"/>
    <col min="12555" max="12555" width="24.7109375" style="129" customWidth="1"/>
    <col min="12556" max="12799" width="11.42578125" style="129"/>
    <col min="12800" max="12805" width="5.28515625" style="129" customWidth="1"/>
    <col min="12806" max="12806" width="13.5703125" style="129" customWidth="1"/>
    <col min="12807" max="12807" width="11.7109375" style="129" customWidth="1"/>
    <col min="12808" max="12808" width="13" style="129" customWidth="1"/>
    <col min="12809" max="12809" width="13.42578125" style="129" customWidth="1"/>
    <col min="12810" max="12810" width="15" style="129" customWidth="1"/>
    <col min="12811" max="12811" width="24.7109375" style="129" customWidth="1"/>
    <col min="12812" max="13055" width="11.42578125" style="129"/>
    <col min="13056" max="13061" width="5.28515625" style="129" customWidth="1"/>
    <col min="13062" max="13062" width="13.5703125" style="129" customWidth="1"/>
    <col min="13063" max="13063" width="11.7109375" style="129" customWidth="1"/>
    <col min="13064" max="13064" width="13" style="129" customWidth="1"/>
    <col min="13065" max="13065" width="13.42578125" style="129" customWidth="1"/>
    <col min="13066" max="13066" width="15" style="129" customWidth="1"/>
    <col min="13067" max="13067" width="24.7109375" style="129" customWidth="1"/>
    <col min="13068" max="13311" width="11.42578125" style="129"/>
    <col min="13312" max="13317" width="5.28515625" style="129" customWidth="1"/>
    <col min="13318" max="13318" width="13.5703125" style="129" customWidth="1"/>
    <col min="13319" max="13319" width="11.7109375" style="129" customWidth="1"/>
    <col min="13320" max="13320" width="13" style="129" customWidth="1"/>
    <col min="13321" max="13321" width="13.42578125" style="129" customWidth="1"/>
    <col min="13322" max="13322" width="15" style="129" customWidth="1"/>
    <col min="13323" max="13323" width="24.7109375" style="129" customWidth="1"/>
    <col min="13324" max="13567" width="11.42578125" style="129"/>
    <col min="13568" max="13573" width="5.28515625" style="129" customWidth="1"/>
    <col min="13574" max="13574" width="13.5703125" style="129" customWidth="1"/>
    <col min="13575" max="13575" width="11.7109375" style="129" customWidth="1"/>
    <col min="13576" max="13576" width="13" style="129" customWidth="1"/>
    <col min="13577" max="13577" width="13.42578125" style="129" customWidth="1"/>
    <col min="13578" max="13578" width="15" style="129" customWidth="1"/>
    <col min="13579" max="13579" width="24.7109375" style="129" customWidth="1"/>
    <col min="13580" max="13823" width="11.42578125" style="129"/>
    <col min="13824" max="13829" width="5.28515625" style="129" customWidth="1"/>
    <col min="13830" max="13830" width="13.5703125" style="129" customWidth="1"/>
    <col min="13831" max="13831" width="11.7109375" style="129" customWidth="1"/>
    <col min="13832" max="13832" width="13" style="129" customWidth="1"/>
    <col min="13833" max="13833" width="13.42578125" style="129" customWidth="1"/>
    <col min="13834" max="13834" width="15" style="129" customWidth="1"/>
    <col min="13835" max="13835" width="24.7109375" style="129" customWidth="1"/>
    <col min="13836" max="14079" width="11.42578125" style="129"/>
    <col min="14080" max="14085" width="5.28515625" style="129" customWidth="1"/>
    <col min="14086" max="14086" width="13.5703125" style="129" customWidth="1"/>
    <col min="14087" max="14087" width="11.7109375" style="129" customWidth="1"/>
    <col min="14088" max="14088" width="13" style="129" customWidth="1"/>
    <col min="14089" max="14089" width="13.42578125" style="129" customWidth="1"/>
    <col min="14090" max="14090" width="15" style="129" customWidth="1"/>
    <col min="14091" max="14091" width="24.7109375" style="129" customWidth="1"/>
    <col min="14092" max="14335" width="11.42578125" style="129"/>
    <col min="14336" max="14341" width="5.28515625" style="129" customWidth="1"/>
    <col min="14342" max="14342" width="13.5703125" style="129" customWidth="1"/>
    <col min="14343" max="14343" width="11.7109375" style="129" customWidth="1"/>
    <col min="14344" max="14344" width="13" style="129" customWidth="1"/>
    <col min="14345" max="14345" width="13.42578125" style="129" customWidth="1"/>
    <col min="14346" max="14346" width="15" style="129" customWidth="1"/>
    <col min="14347" max="14347" width="24.7109375" style="129" customWidth="1"/>
    <col min="14348" max="14591" width="11.42578125" style="129"/>
    <col min="14592" max="14597" width="5.28515625" style="129" customWidth="1"/>
    <col min="14598" max="14598" width="13.5703125" style="129" customWidth="1"/>
    <col min="14599" max="14599" width="11.7109375" style="129" customWidth="1"/>
    <col min="14600" max="14600" width="13" style="129" customWidth="1"/>
    <col min="14601" max="14601" width="13.42578125" style="129" customWidth="1"/>
    <col min="14602" max="14602" width="15" style="129" customWidth="1"/>
    <col min="14603" max="14603" width="24.7109375" style="129" customWidth="1"/>
    <col min="14604" max="14847" width="11.42578125" style="129"/>
    <col min="14848" max="14853" width="5.28515625" style="129" customWidth="1"/>
    <col min="14854" max="14854" width="13.5703125" style="129" customWidth="1"/>
    <col min="14855" max="14855" width="11.7109375" style="129" customWidth="1"/>
    <col min="14856" max="14856" width="13" style="129" customWidth="1"/>
    <col min="14857" max="14857" width="13.42578125" style="129" customWidth="1"/>
    <col min="14858" max="14858" width="15" style="129" customWidth="1"/>
    <col min="14859" max="14859" width="24.7109375" style="129" customWidth="1"/>
    <col min="14860" max="15103" width="11.42578125" style="129"/>
    <col min="15104" max="15109" width="5.28515625" style="129" customWidth="1"/>
    <col min="15110" max="15110" width="13.5703125" style="129" customWidth="1"/>
    <col min="15111" max="15111" width="11.7109375" style="129" customWidth="1"/>
    <col min="15112" max="15112" width="13" style="129" customWidth="1"/>
    <col min="15113" max="15113" width="13.42578125" style="129" customWidth="1"/>
    <col min="15114" max="15114" width="15" style="129" customWidth="1"/>
    <col min="15115" max="15115" width="24.7109375" style="129" customWidth="1"/>
    <col min="15116" max="15359" width="11.42578125" style="129"/>
    <col min="15360" max="15365" width="5.28515625" style="129" customWidth="1"/>
    <col min="15366" max="15366" width="13.5703125" style="129" customWidth="1"/>
    <col min="15367" max="15367" width="11.7109375" style="129" customWidth="1"/>
    <col min="15368" max="15368" width="13" style="129" customWidth="1"/>
    <col min="15369" max="15369" width="13.42578125" style="129" customWidth="1"/>
    <col min="15370" max="15370" width="15" style="129" customWidth="1"/>
    <col min="15371" max="15371" width="24.7109375" style="129" customWidth="1"/>
    <col min="15372" max="15615" width="11.42578125" style="129"/>
    <col min="15616" max="15621" width="5.28515625" style="129" customWidth="1"/>
    <col min="15622" max="15622" width="13.5703125" style="129" customWidth="1"/>
    <col min="15623" max="15623" width="11.7109375" style="129" customWidth="1"/>
    <col min="15624" max="15624" width="13" style="129" customWidth="1"/>
    <col min="15625" max="15625" width="13.42578125" style="129" customWidth="1"/>
    <col min="15626" max="15626" width="15" style="129" customWidth="1"/>
    <col min="15627" max="15627" width="24.7109375" style="129" customWidth="1"/>
    <col min="15628" max="15871" width="11.42578125" style="129"/>
    <col min="15872" max="15877" width="5.28515625" style="129" customWidth="1"/>
    <col min="15878" max="15878" width="13.5703125" style="129" customWidth="1"/>
    <col min="15879" max="15879" width="11.7109375" style="129" customWidth="1"/>
    <col min="15880" max="15880" width="13" style="129" customWidth="1"/>
    <col min="15881" max="15881" width="13.42578125" style="129" customWidth="1"/>
    <col min="15882" max="15882" width="15" style="129" customWidth="1"/>
    <col min="15883" max="15883" width="24.7109375" style="129" customWidth="1"/>
    <col min="15884" max="16127" width="11.42578125" style="129"/>
    <col min="16128" max="16133" width="5.28515625" style="129" customWidth="1"/>
    <col min="16134" max="16134" width="13.5703125" style="129" customWidth="1"/>
    <col min="16135" max="16135" width="11.7109375" style="129" customWidth="1"/>
    <col min="16136" max="16136" width="13" style="129" customWidth="1"/>
    <col min="16137" max="16137" width="13.42578125" style="129" customWidth="1"/>
    <col min="16138" max="16138" width="15" style="129" customWidth="1"/>
    <col min="16139" max="16139" width="24.7109375" style="129" customWidth="1"/>
    <col min="16140" max="16384" width="11.42578125" style="129"/>
  </cols>
  <sheetData>
    <row r="1" spans="1:11" ht="18" x14ac:dyDescent="0.25">
      <c r="A1" s="125"/>
      <c r="B1" s="125"/>
      <c r="C1" s="125"/>
      <c r="D1" s="126"/>
      <c r="E1" s="126"/>
      <c r="F1" s="128"/>
      <c r="G1" s="127"/>
      <c r="H1" s="125"/>
      <c r="I1" s="126"/>
    </row>
    <row r="2" spans="1:11" ht="18" x14ac:dyDescent="0.25">
      <c r="A2" s="125"/>
      <c r="B2" s="125"/>
      <c r="C2" s="125"/>
      <c r="D2" s="126"/>
      <c r="E2" s="126"/>
      <c r="F2" s="130"/>
      <c r="G2" s="127"/>
      <c r="H2" s="125"/>
      <c r="I2" s="126"/>
    </row>
    <row r="3" spans="1:11" ht="18" x14ac:dyDescent="0.25">
      <c r="A3" s="131"/>
      <c r="B3" s="125"/>
      <c r="C3" s="131"/>
      <c r="D3" s="131"/>
      <c r="E3" s="131"/>
      <c r="F3" s="131"/>
      <c r="H3" s="131"/>
      <c r="I3" s="131"/>
    </row>
    <row r="4" spans="1:11" x14ac:dyDescent="0.2">
      <c r="A4" s="131"/>
      <c r="B4" s="131"/>
      <c r="C4" s="131"/>
      <c r="D4" s="131"/>
      <c r="E4" s="131"/>
      <c r="F4" s="131"/>
      <c r="H4" s="131"/>
      <c r="I4" s="131"/>
    </row>
    <row r="5" spans="1:11" x14ac:dyDescent="0.2">
      <c r="A5" s="131"/>
      <c r="B5" s="131"/>
      <c r="C5" s="131"/>
      <c r="D5" s="131"/>
      <c r="E5" s="131"/>
      <c r="F5" s="131"/>
      <c r="H5" s="131"/>
      <c r="I5" s="131"/>
    </row>
    <row r="6" spans="1:11" x14ac:dyDescent="0.2">
      <c r="A6" s="131"/>
      <c r="B6" s="131"/>
      <c r="C6" s="131"/>
      <c r="D6" s="131"/>
      <c r="E6" s="131"/>
      <c r="F6" s="131"/>
      <c r="H6" s="131"/>
      <c r="I6" s="131"/>
    </row>
    <row r="7" spans="1:11" ht="12.75" customHeight="1" x14ac:dyDescent="0.2">
      <c r="A7" s="179" t="s">
        <v>0</v>
      </c>
      <c r="B7" s="180"/>
      <c r="C7" s="181" t="s">
        <v>1</v>
      </c>
      <c r="D7" s="182"/>
      <c r="E7" s="183"/>
      <c r="F7" s="182"/>
      <c r="G7" s="182"/>
      <c r="H7" s="184" t="s">
        <v>283</v>
      </c>
      <c r="I7" s="184"/>
      <c r="J7" s="184" t="s">
        <v>284</v>
      </c>
      <c r="K7" s="184"/>
    </row>
    <row r="8" spans="1:11" ht="20.25" customHeight="1" x14ac:dyDescent="0.2">
      <c r="A8" s="175" t="s">
        <v>4</v>
      </c>
      <c r="B8" s="176" t="s">
        <v>5</v>
      </c>
      <c r="C8" s="133" t="s">
        <v>285</v>
      </c>
      <c r="D8" s="134" t="s">
        <v>286</v>
      </c>
      <c r="E8" s="177" t="s">
        <v>290</v>
      </c>
      <c r="F8" s="185" t="s">
        <v>302</v>
      </c>
      <c r="G8" s="187" t="s">
        <v>287</v>
      </c>
      <c r="H8" s="185" t="s">
        <v>4</v>
      </c>
      <c r="I8" s="175" t="s">
        <v>5</v>
      </c>
      <c r="J8" s="185" t="s">
        <v>288</v>
      </c>
      <c r="K8" s="186" t="s">
        <v>289</v>
      </c>
    </row>
    <row r="9" spans="1:11" ht="20.25" customHeight="1" x14ac:dyDescent="0.2">
      <c r="A9" s="175"/>
      <c r="B9" s="176"/>
      <c r="C9" s="133" t="s">
        <v>4</v>
      </c>
      <c r="D9" s="134" t="s">
        <v>5</v>
      </c>
      <c r="E9" s="178"/>
      <c r="F9" s="185"/>
      <c r="G9" s="187"/>
      <c r="H9" s="185"/>
      <c r="I9" s="175"/>
      <c r="J9" s="185"/>
      <c r="K9" s="186"/>
    </row>
    <row r="10" spans="1:11" s="142" customFormat="1" x14ac:dyDescent="0.2">
      <c r="A10" s="135" t="str">
        <f>IF('Element relatif aux mesures (I)'!A10&lt;&gt;"",'Element relatif aux mesures (I)'!A10,"")</f>
        <v/>
      </c>
      <c r="B10" s="136" t="str">
        <f>IF('Element relatif aux mesures (I)'!B10&lt;&gt;"",'Element relatif aux mesures (I)'!B10,"")</f>
        <v/>
      </c>
      <c r="C10" s="137" t="str">
        <f>IF('Element relatif aux mesures (I)'!C10&lt;&gt;"",'Element relatif aux mesures (I)'!C10,"")</f>
        <v>DISTRE</v>
      </c>
      <c r="D10" s="138">
        <f>IF('Element relatif aux mesures (I)'!D10&lt;&gt;"",'Element relatif aux mesures (I)'!D10,"")</f>
        <v>1</v>
      </c>
      <c r="E10" s="144" t="str">
        <f>IF(C10&lt;&gt;"",'Element relatif aux mesures (I)'!E10,"")</f>
        <v>ALU-ACIER 411</v>
      </c>
      <c r="F10" s="139">
        <f>IF(C10&lt;&gt;"",(1-'Element relatif aux mesures (I)'!N10) * 'Element relatif aux mesures (I)'!L10,"")</f>
        <v>4950</v>
      </c>
      <c r="G10" s="140">
        <f>IF(C10&lt;&gt;"",'Element relatif aux mesures (I)'!X10,"")</f>
        <v>19.546216645331526</v>
      </c>
      <c r="H10" s="137"/>
      <c r="I10" s="135"/>
      <c r="J10" s="139"/>
      <c r="K10" s="141"/>
    </row>
    <row r="11" spans="1:11" s="142" customFormat="1" x14ac:dyDescent="0.2">
      <c r="A11" s="135" t="str">
        <f>IF('Element relatif aux mesures (I)'!A11&lt;&gt;"",'Element relatif aux mesures (I)'!A11,"")</f>
        <v/>
      </c>
      <c r="B11" s="136" t="str">
        <f>IF('Element relatif aux mesures (I)'!B11&lt;&gt;"",'Element relatif aux mesures (I)'!B11,"")</f>
        <v/>
      </c>
      <c r="C11" s="137">
        <f>IF('Element relatif aux mesures (I)'!C11&lt;&gt;"",'Element relatif aux mesures (I)'!C11,"")</f>
        <v>1</v>
      </c>
      <c r="D11" s="138" t="str">
        <f>IF('Element relatif aux mesures (I)'!D11&lt;&gt;"",'Element relatif aux mesures (I)'!D11,"")</f>
        <v>1BIS</v>
      </c>
      <c r="E11" s="144" t="str">
        <f>IF(C11&lt;&gt;"",'Element relatif aux mesures (I)'!E11,"")</f>
        <v>ALU-ACIER 411</v>
      </c>
      <c r="F11" s="139" t="e">
        <f>IF(C11&lt;&gt;"",(1-'Element relatif aux mesures (I)'!N11) * 'Element relatif aux mesures (I)'!L11,"")</f>
        <v>#VALUE!</v>
      </c>
      <c r="G11" s="140">
        <f>IF(C11&lt;&gt;"",'Element relatif aux mesures (I)'!X11,"")</f>
        <v>19.223220900814113</v>
      </c>
      <c r="H11" s="137"/>
      <c r="I11" s="135"/>
      <c r="J11" s="139"/>
      <c r="K11" s="141"/>
    </row>
    <row r="12" spans="1:11" s="142" customFormat="1" x14ac:dyDescent="0.2">
      <c r="A12" s="135" t="str">
        <f>IF('Element relatif aux mesures (I)'!A12&lt;&gt;"",'Element relatif aux mesures (I)'!A12,"")</f>
        <v/>
      </c>
      <c r="B12" s="136" t="str">
        <f>IF('Element relatif aux mesures (I)'!B12&lt;&gt;"",'Element relatif aux mesures (I)'!B12,"")</f>
        <v/>
      </c>
      <c r="C12" s="137" t="str">
        <f>IF('Element relatif aux mesures (I)'!C12&lt;&gt;"",'Element relatif aux mesures (I)'!C12,"")</f>
        <v>1BIS</v>
      </c>
      <c r="D12" s="138">
        <f>IF('Element relatif aux mesures (I)'!D12&lt;&gt;"",'Element relatif aux mesures (I)'!D12,"")</f>
        <v>2</v>
      </c>
      <c r="E12" s="144" t="str">
        <f>IF(C12&lt;&gt;"",'Element relatif aux mesures (I)'!E12,"")</f>
        <v>ALU-ACIER 411</v>
      </c>
      <c r="F12" s="139" t="e">
        <f>IF(C12&lt;&gt;"",(1-'Element relatif aux mesures (I)'!N12) * 'Element relatif aux mesures (I)'!L12,"")</f>
        <v>#VALUE!</v>
      </c>
      <c r="G12" s="140">
        <f>IF(C12&lt;&gt;"",'Element relatif aux mesures (I)'!X12,"")</f>
        <v>19.153408250649193</v>
      </c>
      <c r="H12" s="137"/>
      <c r="I12" s="135"/>
      <c r="J12" s="139"/>
      <c r="K12" s="141"/>
    </row>
    <row r="13" spans="1:11" s="142" customFormat="1" x14ac:dyDescent="0.2">
      <c r="A13" s="135" t="str">
        <f>IF('Element relatif aux mesures (I)'!A13&lt;&gt;"",'Element relatif aux mesures (I)'!A13,"")</f>
        <v/>
      </c>
      <c r="B13" s="136" t="str">
        <f>IF('Element relatif aux mesures (I)'!B13&lt;&gt;"",'Element relatif aux mesures (I)'!B13,"")</f>
        <v/>
      </c>
      <c r="C13" s="137">
        <f>IF('Element relatif aux mesures (I)'!C13&lt;&gt;"",'Element relatif aux mesures (I)'!C13,"")</f>
        <v>2</v>
      </c>
      <c r="D13" s="138">
        <f>IF('Element relatif aux mesures (I)'!D13&lt;&gt;"",'Element relatif aux mesures (I)'!D13,"")</f>
        <v>3</v>
      </c>
      <c r="E13" s="144" t="str">
        <f>IF(C13&lt;&gt;"",'Element relatif aux mesures (I)'!E13,"")</f>
        <v>ALU-ACIER 411</v>
      </c>
      <c r="F13" s="139" t="e">
        <f>IF(C13&lt;&gt;"",(1-'Element relatif aux mesures (I)'!N13) * 'Element relatif aux mesures (I)'!L13,"")</f>
        <v>#VALUE!</v>
      </c>
      <c r="G13" s="140">
        <f>IF(C13&lt;&gt;"",'Element relatif aux mesures (I)'!X13,"")</f>
        <v>19.223220900814113</v>
      </c>
      <c r="H13" s="137"/>
      <c r="I13" s="135"/>
      <c r="J13" s="139"/>
      <c r="K13" s="141"/>
    </row>
    <row r="14" spans="1:11" s="142" customFormat="1" x14ac:dyDescent="0.2">
      <c r="A14" s="135" t="str">
        <f>IF('Element relatif aux mesures (I)'!A14&lt;&gt;"",'Element relatif aux mesures (I)'!A14,"")</f>
        <v/>
      </c>
      <c r="B14" s="136" t="str">
        <f>IF('Element relatif aux mesures (I)'!B14&lt;&gt;"",'Element relatif aux mesures (I)'!B14,"")</f>
        <v/>
      </c>
      <c r="C14" s="137">
        <f>IF('Element relatif aux mesures (I)'!C14&lt;&gt;"",'Element relatif aux mesures (I)'!C14,"")</f>
        <v>3</v>
      </c>
      <c r="D14" s="138">
        <f>IF('Element relatif aux mesures (I)'!D14&lt;&gt;"",'Element relatif aux mesures (I)'!D14,"")</f>
        <v>4</v>
      </c>
      <c r="E14" s="144" t="str">
        <f>IF(C14&lt;&gt;"",'Element relatif aux mesures (I)'!E14,"")</f>
        <v>ALU-ACIER 411</v>
      </c>
      <c r="F14" s="139" t="e">
        <f>IF(C14&lt;&gt;"",(1-'Element relatif aux mesures (I)'!N14) * 'Element relatif aux mesures (I)'!L14,"")</f>
        <v>#VALUE!</v>
      </c>
      <c r="G14" s="140">
        <f>IF(C14&lt;&gt;"",'Element relatif aux mesures (I)'!X14,"")</f>
        <v>19.223220900814113</v>
      </c>
      <c r="H14" s="137"/>
      <c r="I14" s="135"/>
      <c r="J14" s="139"/>
      <c r="K14" s="141"/>
    </row>
    <row r="15" spans="1:11" s="142" customFormat="1" x14ac:dyDescent="0.2">
      <c r="A15" s="135" t="str">
        <f>IF('Element relatif aux mesures (I)'!A15&lt;&gt;"",'Element relatif aux mesures (I)'!A15,"")</f>
        <v/>
      </c>
      <c r="B15" s="136" t="str">
        <f>IF('Element relatif aux mesures (I)'!B15&lt;&gt;"",'Element relatif aux mesures (I)'!B15,"")</f>
        <v/>
      </c>
      <c r="C15" s="137">
        <f>IF('Element relatif aux mesures (I)'!C15&lt;&gt;"",'Element relatif aux mesures (I)'!C15,"")</f>
        <v>4</v>
      </c>
      <c r="D15" s="138">
        <f>IF('Element relatif aux mesures (I)'!D15&lt;&gt;"",'Element relatif aux mesures (I)'!D15,"")</f>
        <v>5</v>
      </c>
      <c r="E15" s="144" t="str">
        <f>IF(C15&lt;&gt;"",'Element relatif aux mesures (I)'!E15,"")</f>
        <v>ALU-ACIER 411</v>
      </c>
      <c r="F15" s="139" t="e">
        <f>IF(C15&lt;&gt;"",(1-'Element relatif aux mesures (I)'!N15) * 'Element relatif aux mesures (I)'!L15,"")</f>
        <v>#VALUE!</v>
      </c>
      <c r="G15" s="140">
        <f>IF(C15&lt;&gt;"",'Element relatif aux mesures (I)'!X15,"")</f>
        <v>19.223220900814113</v>
      </c>
      <c r="H15" s="137"/>
      <c r="I15" s="135"/>
      <c r="J15" s="139"/>
      <c r="K15" s="141"/>
    </row>
    <row r="16" spans="1:11" s="142" customFormat="1" x14ac:dyDescent="0.2">
      <c r="A16" s="135" t="str">
        <f>IF('Element relatif aux mesures (I)'!A16&lt;&gt;"",'Element relatif aux mesures (I)'!A16,"")</f>
        <v/>
      </c>
      <c r="B16" s="136" t="str">
        <f>IF('Element relatif aux mesures (I)'!B16&lt;&gt;"",'Element relatif aux mesures (I)'!B16,"")</f>
        <v/>
      </c>
      <c r="C16" s="137">
        <f>IF('Element relatif aux mesures (I)'!C16&lt;&gt;"",'Element relatif aux mesures (I)'!C16,"")</f>
        <v>5</v>
      </c>
      <c r="D16" s="138">
        <f>IF('Element relatif aux mesures (I)'!D16&lt;&gt;"",'Element relatif aux mesures (I)'!D16,"")</f>
        <v>6</v>
      </c>
      <c r="E16" s="144" t="str">
        <f>IF(C16&lt;&gt;"",'Element relatif aux mesures (I)'!E16,"")</f>
        <v>ALU-ACIER 411</v>
      </c>
      <c r="F16" s="139" t="e">
        <f>IF(C16&lt;&gt;"",(1-'Element relatif aux mesures (I)'!N16) * 'Element relatif aux mesures (I)'!L16,"")</f>
        <v>#VALUE!</v>
      </c>
      <c r="G16" s="140">
        <f>IF(C16&lt;&gt;"",'Element relatif aux mesures (I)'!X16,"")</f>
        <v>19.223220900814113</v>
      </c>
      <c r="H16" s="137"/>
      <c r="I16" s="135"/>
      <c r="J16" s="139"/>
      <c r="K16" s="141"/>
    </row>
    <row r="17" spans="1:11" s="142" customFormat="1" x14ac:dyDescent="0.2">
      <c r="A17" s="135" t="str">
        <f>IF('Element relatif aux mesures (I)'!A17&lt;&gt;"",'Element relatif aux mesures (I)'!A17,"")</f>
        <v/>
      </c>
      <c r="B17" s="136" t="str">
        <f>IF('Element relatif aux mesures (I)'!B17&lt;&gt;"",'Element relatif aux mesures (I)'!B17,"")</f>
        <v/>
      </c>
      <c r="C17" s="137">
        <f>IF('Element relatif aux mesures (I)'!C17&lt;&gt;"",'Element relatif aux mesures (I)'!C17,"")</f>
        <v>6</v>
      </c>
      <c r="D17" s="138">
        <f>IF('Element relatif aux mesures (I)'!D17&lt;&gt;"",'Element relatif aux mesures (I)'!D17,"")</f>
        <v>7</v>
      </c>
      <c r="E17" s="144" t="str">
        <f>IF(C17&lt;&gt;"",'Element relatif aux mesures (I)'!E17,"")</f>
        <v>ALU-ACIER 411</v>
      </c>
      <c r="F17" s="139" t="e">
        <f>IF(C17&lt;&gt;"",(1-'Element relatif aux mesures (I)'!N17) * 'Element relatif aux mesures (I)'!L17,"")</f>
        <v>#VALUE!</v>
      </c>
      <c r="G17" s="140">
        <f>IF(C17&lt;&gt;"",'Element relatif aux mesures (I)'!X17,"")</f>
        <v>19.223220900814113</v>
      </c>
      <c r="H17" s="137"/>
      <c r="I17" s="135"/>
      <c r="J17" s="139"/>
      <c r="K17" s="141"/>
    </row>
    <row r="18" spans="1:11" s="142" customFormat="1" x14ac:dyDescent="0.2">
      <c r="A18" s="135" t="str">
        <f>IF('Element relatif aux mesures (I)'!A18&lt;&gt;"",'Element relatif aux mesures (I)'!A18,"")</f>
        <v/>
      </c>
      <c r="B18" s="136" t="str">
        <f>IF('Element relatif aux mesures (I)'!B18&lt;&gt;"",'Element relatif aux mesures (I)'!B18,"")</f>
        <v/>
      </c>
      <c r="C18" s="137">
        <f>IF('Element relatif aux mesures (I)'!C18&lt;&gt;"",'Element relatif aux mesures (I)'!C18,"")</f>
        <v>7</v>
      </c>
      <c r="D18" s="138">
        <f>IF('Element relatif aux mesures (I)'!D18&lt;&gt;"",'Element relatif aux mesures (I)'!D18,"")</f>
        <v>8</v>
      </c>
      <c r="E18" s="144" t="str">
        <f>IF(C18&lt;&gt;"",'Element relatif aux mesures (I)'!E18,"")</f>
        <v>ALU-ACIER 411</v>
      </c>
      <c r="F18" s="139" t="e">
        <f>IF(C18&lt;&gt;"",(1-'Element relatif aux mesures (I)'!N18) * 'Element relatif aux mesures (I)'!L18,"")</f>
        <v>#VALUE!</v>
      </c>
      <c r="G18" s="140">
        <f>IF(C18&lt;&gt;"",'Element relatif aux mesures (I)'!X18,"")</f>
        <v>19.223220900814113</v>
      </c>
      <c r="H18" s="137"/>
      <c r="I18" s="135"/>
      <c r="J18" s="139"/>
      <c r="K18" s="141"/>
    </row>
    <row r="19" spans="1:11" s="142" customFormat="1" x14ac:dyDescent="0.2">
      <c r="A19" s="135" t="str">
        <f>IF('Element relatif aux mesures (I)'!A19&lt;&gt;"",'Element relatif aux mesures (I)'!A19,"")</f>
        <v/>
      </c>
      <c r="B19" s="136" t="str">
        <f>IF('Element relatif aux mesures (I)'!B19&lt;&gt;"",'Element relatif aux mesures (I)'!B19,"")</f>
        <v/>
      </c>
      <c r="C19" s="137">
        <f>IF('Element relatif aux mesures (I)'!C19&lt;&gt;"",'Element relatif aux mesures (I)'!C19,"")</f>
        <v>8</v>
      </c>
      <c r="D19" s="138">
        <f>IF('Element relatif aux mesures (I)'!D19&lt;&gt;"",'Element relatif aux mesures (I)'!D19,"")</f>
        <v>9</v>
      </c>
      <c r="E19" s="144" t="str">
        <f>IF(C19&lt;&gt;"",'Element relatif aux mesures (I)'!E19,"")</f>
        <v>ALU-ACIER 411</v>
      </c>
      <c r="F19" s="139" t="e">
        <f>IF(C19&lt;&gt;"",(1-'Element relatif aux mesures (I)'!N19) * 'Element relatif aux mesures (I)'!L19,"")</f>
        <v>#VALUE!</v>
      </c>
      <c r="G19" s="140">
        <f>IF(C19&lt;&gt;"",'Element relatif aux mesures (I)'!X19,"")</f>
        <v>19.223220900814113</v>
      </c>
      <c r="H19" s="137"/>
      <c r="I19" s="135"/>
      <c r="J19" s="139"/>
      <c r="K19" s="141"/>
    </row>
    <row r="20" spans="1:11" s="142" customFormat="1" x14ac:dyDescent="0.2">
      <c r="A20" s="135" t="str">
        <f>IF('Element relatif aux mesures (I)'!A20&lt;&gt;"",'Element relatif aux mesures (I)'!A20,"")</f>
        <v/>
      </c>
      <c r="B20" s="136" t="str">
        <f>IF('Element relatif aux mesures (I)'!B20&lt;&gt;"",'Element relatif aux mesures (I)'!B20,"")</f>
        <v/>
      </c>
      <c r="C20" s="137">
        <f>IF('Element relatif aux mesures (I)'!C20&lt;&gt;"",'Element relatif aux mesures (I)'!C20,"")</f>
        <v>9</v>
      </c>
      <c r="D20" s="138">
        <f>IF('Element relatif aux mesures (I)'!D20&lt;&gt;"",'Element relatif aux mesures (I)'!D20,"")</f>
        <v>10</v>
      </c>
      <c r="E20" s="144" t="str">
        <f>IF(C20&lt;&gt;"",'Element relatif aux mesures (I)'!E20,"")</f>
        <v>ALU-ACIER 411</v>
      </c>
      <c r="F20" s="139" t="e">
        <f>IF(C20&lt;&gt;"",(1-'Element relatif aux mesures (I)'!N20) * 'Element relatif aux mesures (I)'!L20,"")</f>
        <v>#VALUE!</v>
      </c>
      <c r="G20" s="140">
        <f>IF(C20&lt;&gt;"",'Element relatif aux mesures (I)'!X20,"")</f>
        <v>19.223220900814113</v>
      </c>
      <c r="H20" s="137"/>
      <c r="I20" s="135"/>
      <c r="J20" s="139"/>
      <c r="K20" s="141"/>
    </row>
    <row r="21" spans="1:11" s="142" customFormat="1" x14ac:dyDescent="0.2">
      <c r="A21" s="135" t="str">
        <f>IF('Element relatif aux mesures (I)'!A21&lt;&gt;"",'Element relatif aux mesures (I)'!A21,"")</f>
        <v/>
      </c>
      <c r="B21" s="136" t="str">
        <f>IF('Element relatif aux mesures (I)'!B21&lt;&gt;"",'Element relatif aux mesures (I)'!B21,"")</f>
        <v/>
      </c>
      <c r="C21" s="137">
        <f>IF('Element relatif aux mesures (I)'!C21&lt;&gt;"",'Element relatif aux mesures (I)'!C21,"")</f>
        <v>10</v>
      </c>
      <c r="D21" s="138">
        <f>IF('Element relatif aux mesures (I)'!D21&lt;&gt;"",'Element relatif aux mesures (I)'!D21,"")</f>
        <v>11</v>
      </c>
      <c r="E21" s="144" t="str">
        <f>IF(C21&lt;&gt;"",'Element relatif aux mesures (I)'!E21,"")</f>
        <v>ALU-ACIER 411</v>
      </c>
      <c r="F21" s="139" t="e">
        <f>IF(C21&lt;&gt;"",(1-'Element relatif aux mesures (I)'!N21) * 'Element relatif aux mesures (I)'!L21,"")</f>
        <v>#VALUE!</v>
      </c>
      <c r="G21" s="140">
        <f>IF(C21&lt;&gt;"",'Element relatif aux mesures (I)'!X21,"")</f>
        <v>19.708675836462248</v>
      </c>
      <c r="H21" s="137"/>
      <c r="I21" s="135"/>
      <c r="J21" s="139"/>
      <c r="K21" s="141"/>
    </row>
    <row r="22" spans="1:11" s="142" customFormat="1" x14ac:dyDescent="0.2">
      <c r="A22" s="135" t="str">
        <f>IF('Element relatif aux mesures (I)'!A22&lt;&gt;"",'Element relatif aux mesures (I)'!A22,"")</f>
        <v/>
      </c>
      <c r="B22" s="136" t="str">
        <f>IF('Element relatif aux mesures (I)'!B22&lt;&gt;"",'Element relatif aux mesures (I)'!B22,"")</f>
        <v/>
      </c>
      <c r="C22" s="137">
        <f>IF('Element relatif aux mesures (I)'!C22&lt;&gt;"",'Element relatif aux mesures (I)'!C22,"")</f>
        <v>11</v>
      </c>
      <c r="D22" s="138">
        <f>IF('Element relatif aux mesures (I)'!D22&lt;&gt;"",'Element relatif aux mesures (I)'!D22,"")</f>
        <v>12</v>
      </c>
      <c r="E22" s="144" t="str">
        <f>IF(C22&lt;&gt;"",'Element relatif aux mesures (I)'!E22,"")</f>
        <v>ALU-ACIER 411</v>
      </c>
      <c r="F22" s="139" t="e">
        <f>IF(C22&lt;&gt;"",(1-'Element relatif aux mesures (I)'!N22) * 'Element relatif aux mesures (I)'!L22,"")</f>
        <v>#VALUE!</v>
      </c>
      <c r="G22" s="140">
        <f>IF(C22&lt;&gt;"",'Element relatif aux mesures (I)'!X22,"")</f>
        <v>19.708675836462248</v>
      </c>
      <c r="H22" s="137"/>
      <c r="I22" s="135"/>
      <c r="J22" s="139"/>
      <c r="K22" s="141"/>
    </row>
    <row r="23" spans="1:11" s="142" customFormat="1" x14ac:dyDescent="0.2">
      <c r="A23" s="135" t="str">
        <f>IF('Element relatif aux mesures (I)'!A23&lt;&gt;"",'Element relatif aux mesures (I)'!A23,"")</f>
        <v/>
      </c>
      <c r="B23" s="136" t="str">
        <f>IF('Element relatif aux mesures (I)'!B23&lt;&gt;"",'Element relatif aux mesures (I)'!B23,"")</f>
        <v/>
      </c>
      <c r="C23" s="137">
        <f>IF('Element relatif aux mesures (I)'!C23&lt;&gt;"",'Element relatif aux mesures (I)'!C23,"")</f>
        <v>12</v>
      </c>
      <c r="D23" s="138">
        <f>IF('Element relatif aux mesures (I)'!D23&lt;&gt;"",'Element relatif aux mesures (I)'!D23,"")</f>
        <v>13</v>
      </c>
      <c r="E23" s="144" t="str">
        <f>IF(C23&lt;&gt;"",'Element relatif aux mesures (I)'!E23,"")</f>
        <v>ALU-ACIER 411</v>
      </c>
      <c r="F23" s="139" t="e">
        <f>IF(C23&lt;&gt;"",(1-'Element relatif aux mesures (I)'!N23) * 'Element relatif aux mesures (I)'!L23,"")</f>
        <v>#VALUE!</v>
      </c>
      <c r="G23" s="140">
        <f>IF(C23&lt;&gt;"",'Element relatif aux mesures (I)'!X23,"")</f>
        <v>19.708675836462248</v>
      </c>
      <c r="H23" s="137"/>
      <c r="I23" s="135"/>
      <c r="J23" s="139"/>
      <c r="K23" s="141"/>
    </row>
    <row r="24" spans="1:11" s="142" customFormat="1" x14ac:dyDescent="0.2">
      <c r="A24" s="135" t="str">
        <f>IF('Element relatif aux mesures (I)'!A24&lt;&gt;"",'Element relatif aux mesures (I)'!A24,"")</f>
        <v/>
      </c>
      <c r="B24" s="136" t="str">
        <f>IF('Element relatif aux mesures (I)'!B24&lt;&gt;"",'Element relatif aux mesures (I)'!B24,"")</f>
        <v/>
      </c>
      <c r="C24" s="137">
        <f>IF('Element relatif aux mesures (I)'!C24&lt;&gt;"",'Element relatif aux mesures (I)'!C24,"")</f>
        <v>13</v>
      </c>
      <c r="D24" s="138">
        <f>IF('Element relatif aux mesures (I)'!D24&lt;&gt;"",'Element relatif aux mesures (I)'!D24,"")</f>
        <v>14</v>
      </c>
      <c r="E24" s="144" t="str">
        <f>IF(C24&lt;&gt;"",'Element relatif aux mesures (I)'!E24,"")</f>
        <v>ALU-ACIER 411</v>
      </c>
      <c r="F24" s="139" t="e">
        <f>IF(C24&lt;&gt;"",(1-'Element relatif aux mesures (I)'!N24) * 'Element relatif aux mesures (I)'!L24,"")</f>
        <v>#VALUE!</v>
      </c>
      <c r="G24" s="140">
        <f>IF(C24&lt;&gt;"",'Element relatif aux mesures (I)'!X24,"")</f>
        <v>19.708675836462248</v>
      </c>
      <c r="H24" s="137"/>
      <c r="I24" s="135"/>
      <c r="J24" s="139"/>
      <c r="K24" s="141"/>
    </row>
    <row r="25" spans="1:11" s="142" customFormat="1" x14ac:dyDescent="0.2">
      <c r="A25" s="135" t="str">
        <f>IF('Element relatif aux mesures (I)'!A25&lt;&gt;"",'Element relatif aux mesures (I)'!A25,"")</f>
        <v/>
      </c>
      <c r="B25" s="136" t="str">
        <f>IF('Element relatif aux mesures (I)'!B25&lt;&gt;"",'Element relatif aux mesures (I)'!B25,"")</f>
        <v/>
      </c>
      <c r="C25" s="137">
        <f>IF('Element relatif aux mesures (I)'!C25&lt;&gt;"",'Element relatif aux mesures (I)'!C25,"")</f>
        <v>14</v>
      </c>
      <c r="D25" s="138">
        <f>IF('Element relatif aux mesures (I)'!D25&lt;&gt;"",'Element relatif aux mesures (I)'!D25,"")</f>
        <v>15</v>
      </c>
      <c r="E25" s="144" t="str">
        <f>IF(C25&lt;&gt;"",'Element relatif aux mesures (I)'!E25,"")</f>
        <v>PHLOX 94.1</v>
      </c>
      <c r="F25" s="139" t="e">
        <f>IF(C25&lt;&gt;"",(1-'Element relatif aux mesures (I)'!N25) * 'Element relatif aux mesures (I)'!L25,"")</f>
        <v>#VALUE!</v>
      </c>
      <c r="G25" s="140">
        <f>IF(C25&lt;&gt;"",'Element relatif aux mesures (I)'!X25,"")</f>
        <v>19.708675836462248</v>
      </c>
      <c r="H25" s="137"/>
      <c r="I25" s="135"/>
      <c r="J25" s="139"/>
      <c r="K25" s="141"/>
    </row>
    <row r="26" spans="1:11" s="142" customFormat="1" x14ac:dyDescent="0.2">
      <c r="A26" s="135" t="str">
        <f>IF('Element relatif aux mesures (I)'!A26&lt;&gt;"",'Element relatif aux mesures (I)'!A26,"")</f>
        <v/>
      </c>
      <c r="B26" s="136" t="str">
        <f>IF('Element relatif aux mesures (I)'!B26&lt;&gt;"",'Element relatif aux mesures (I)'!B26,"")</f>
        <v/>
      </c>
      <c r="C26" s="137">
        <f>IF('Element relatif aux mesures (I)'!C26&lt;&gt;"",'Element relatif aux mesures (I)'!C26,"")</f>
        <v>15</v>
      </c>
      <c r="D26" s="138">
        <f>IF('Element relatif aux mesures (I)'!D26&lt;&gt;"",'Element relatif aux mesures (I)'!D26,"")</f>
        <v>16</v>
      </c>
      <c r="E26" s="144" t="str">
        <f>IF(C26&lt;&gt;"",'Element relatif aux mesures (I)'!E26,"")</f>
        <v>ALU-ACIER 411</v>
      </c>
      <c r="F26" s="139" t="e">
        <f>IF(C26&lt;&gt;"",(1-'Element relatif aux mesures (I)'!N26) * 'Element relatif aux mesures (I)'!L26,"")</f>
        <v>#VALUE!</v>
      </c>
      <c r="G26" s="140">
        <f>IF(C26&lt;&gt;"",'Element relatif aux mesures (I)'!X26,"")</f>
        <v>19.708675836462248</v>
      </c>
      <c r="H26" s="137"/>
      <c r="I26" s="135"/>
      <c r="J26" s="139"/>
      <c r="K26" s="141"/>
    </row>
    <row r="27" spans="1:11" s="142" customFormat="1" x14ac:dyDescent="0.2">
      <c r="A27" s="135" t="str">
        <f>IF('Element relatif aux mesures (I)'!A27&lt;&gt;"",'Element relatif aux mesures (I)'!A27,"")</f>
        <v/>
      </c>
      <c r="B27" s="136" t="str">
        <f>IF('Element relatif aux mesures (I)'!B27&lt;&gt;"",'Element relatif aux mesures (I)'!B27,"")</f>
        <v/>
      </c>
      <c r="C27" s="137">
        <f>IF('Element relatif aux mesures (I)'!C27&lt;&gt;"",'Element relatif aux mesures (I)'!C27,"")</f>
        <v>16</v>
      </c>
      <c r="D27" s="138">
        <f>IF('Element relatif aux mesures (I)'!D27&lt;&gt;"",'Element relatif aux mesures (I)'!D27,"")</f>
        <v>17</v>
      </c>
      <c r="E27" s="144" t="str">
        <f>IF(C27&lt;&gt;"",'Element relatif aux mesures (I)'!E27,"")</f>
        <v>ALU-ACIER 411</v>
      </c>
      <c r="F27" s="139" t="e">
        <f>IF(C27&lt;&gt;"",(1-'Element relatif aux mesures (I)'!N27) * 'Element relatif aux mesures (I)'!L27,"")</f>
        <v>#VALUE!</v>
      </c>
      <c r="G27" s="140">
        <f>IF(C27&lt;&gt;"",'Element relatif aux mesures (I)'!X27,"")</f>
        <v>19.708675836462248</v>
      </c>
      <c r="H27" s="137"/>
      <c r="I27" s="135"/>
      <c r="J27" s="139"/>
      <c r="K27" s="141"/>
    </row>
    <row r="28" spans="1:11" s="142" customFormat="1" x14ac:dyDescent="0.2">
      <c r="A28" s="135" t="str">
        <f>IF('Element relatif aux mesures (I)'!A28&lt;&gt;"",'Element relatif aux mesures (I)'!A28,"")</f>
        <v/>
      </c>
      <c r="B28" s="136" t="str">
        <f>IF('Element relatif aux mesures (I)'!B28&lt;&gt;"",'Element relatif aux mesures (I)'!B28,"")</f>
        <v/>
      </c>
      <c r="C28" s="137">
        <f>IF('Element relatif aux mesures (I)'!C28&lt;&gt;"",'Element relatif aux mesures (I)'!C28,"")</f>
        <v>17</v>
      </c>
      <c r="D28" s="138">
        <f>IF('Element relatif aux mesures (I)'!D28&lt;&gt;"",'Element relatif aux mesures (I)'!D28,"")</f>
        <v>18</v>
      </c>
      <c r="E28" s="144" t="str">
        <f>IF(C28&lt;&gt;"",'Element relatif aux mesures (I)'!E28,"")</f>
        <v>ALU-ACIER 411</v>
      </c>
      <c r="F28" s="139" t="e">
        <f>IF(C28&lt;&gt;"",(1-'Element relatif aux mesures (I)'!N28) * 'Element relatif aux mesures (I)'!L28,"")</f>
        <v>#VALUE!</v>
      </c>
      <c r="G28" s="140">
        <f>IF(C28&lt;&gt;"",'Element relatif aux mesures (I)'!X28,"")</f>
        <v>19.638186293486399</v>
      </c>
      <c r="H28" s="137"/>
      <c r="I28" s="135"/>
      <c r="J28" s="139"/>
      <c r="K28" s="141"/>
    </row>
    <row r="29" spans="1:11" s="142" customFormat="1" x14ac:dyDescent="0.2">
      <c r="A29" s="135" t="str">
        <f>IF('Element relatif aux mesures (I)'!A29&lt;&gt;"",'Element relatif aux mesures (I)'!A29,"")</f>
        <v/>
      </c>
      <c r="B29" s="136" t="str">
        <f>IF('Element relatif aux mesures (I)'!B29&lt;&gt;"",'Element relatif aux mesures (I)'!B29,"")</f>
        <v/>
      </c>
      <c r="C29" s="137" t="str">
        <f>IF('Element relatif aux mesures (I)'!C29&lt;&gt;"",'Element relatif aux mesures (I)'!C29,"")</f>
        <v/>
      </c>
      <c r="D29" s="138" t="str">
        <f>IF('Element relatif aux mesures (I)'!D29&lt;&gt;"",'Element relatif aux mesures (I)'!D29,"")</f>
        <v/>
      </c>
      <c r="E29" s="144" t="str">
        <f>IF(C29&lt;&gt;"",'Element relatif aux mesures (I)'!E29,"")</f>
        <v/>
      </c>
      <c r="F29" s="139" t="str">
        <f>IF(C29&lt;&gt;"",(1-'Element relatif aux mesures (I)'!N29) * 'Element relatif aux mesures (I)'!L29,"")</f>
        <v/>
      </c>
      <c r="G29" s="140" t="str">
        <f>IF(C29&lt;&gt;"",'Element relatif aux mesures (I)'!X29,"")</f>
        <v/>
      </c>
      <c r="H29" s="137"/>
      <c r="I29" s="135"/>
      <c r="J29" s="139"/>
      <c r="K29" s="141"/>
    </row>
    <row r="30" spans="1:11" s="142" customFormat="1" x14ac:dyDescent="0.2">
      <c r="A30" s="135" t="str">
        <f>IF('Element relatif aux mesures (I)'!A30&lt;&gt;"",'Element relatif aux mesures (I)'!A30,"")</f>
        <v/>
      </c>
      <c r="B30" s="136" t="str">
        <f>IF('Element relatif aux mesures (I)'!B30&lt;&gt;"",'Element relatif aux mesures (I)'!B30,"")</f>
        <v/>
      </c>
      <c r="C30" s="137" t="str">
        <f>IF('Element relatif aux mesures (I)'!C30&lt;&gt;"",'Element relatif aux mesures (I)'!C30,"")</f>
        <v/>
      </c>
      <c r="D30" s="138" t="str">
        <f>IF('Element relatif aux mesures (I)'!D30&lt;&gt;"",'Element relatif aux mesures (I)'!D30,"")</f>
        <v/>
      </c>
      <c r="E30" s="144" t="str">
        <f>IF(C30&lt;&gt;"",'Element relatif aux mesures (I)'!E30,"")</f>
        <v/>
      </c>
      <c r="F30" s="139" t="str">
        <f>IF(C30&lt;&gt;"",(1-'Element relatif aux mesures (I)'!N30) * 'Element relatif aux mesures (I)'!L30,"")</f>
        <v/>
      </c>
      <c r="G30" s="140" t="str">
        <f>IF(C30&lt;&gt;"",'Element relatif aux mesures (I)'!X30,"")</f>
        <v/>
      </c>
      <c r="H30" s="137"/>
      <c r="I30" s="135"/>
      <c r="J30" s="139"/>
      <c r="K30" s="141"/>
    </row>
    <row r="31" spans="1:11" s="142" customFormat="1" x14ac:dyDescent="0.2">
      <c r="A31" s="135" t="str">
        <f>IF('Element relatif aux mesures (I)'!A31&lt;&gt;"",'Element relatif aux mesures (I)'!A31,"")</f>
        <v/>
      </c>
      <c r="B31" s="136" t="str">
        <f>IF('Element relatif aux mesures (I)'!B31&lt;&gt;"",'Element relatif aux mesures (I)'!B31,"")</f>
        <v/>
      </c>
      <c r="C31" s="137" t="str">
        <f>IF('Element relatif aux mesures (I)'!C31&lt;&gt;"",'Element relatif aux mesures (I)'!C31,"")</f>
        <v/>
      </c>
      <c r="D31" s="138" t="str">
        <f>IF('Element relatif aux mesures (I)'!D31&lt;&gt;"",'Element relatif aux mesures (I)'!D31,"")</f>
        <v/>
      </c>
      <c r="E31" s="144" t="str">
        <f>IF(C31&lt;&gt;"",'Element relatif aux mesures (I)'!E31,"")</f>
        <v/>
      </c>
      <c r="F31" s="139" t="str">
        <f>IF(C31&lt;&gt;"",(1-'Element relatif aux mesures (I)'!N31) * 'Element relatif aux mesures (I)'!L31,"")</f>
        <v/>
      </c>
      <c r="G31" s="140" t="str">
        <f>IF(C31&lt;&gt;"",'Element relatif aux mesures (I)'!X31,"")</f>
        <v/>
      </c>
      <c r="H31" s="137"/>
      <c r="I31" s="135"/>
      <c r="J31" s="139"/>
      <c r="K31" s="141"/>
    </row>
    <row r="32" spans="1:11" s="142" customFormat="1" x14ac:dyDescent="0.2">
      <c r="A32" s="135" t="str">
        <f>IF('Element relatif aux mesures (I)'!A32&lt;&gt;"",'Element relatif aux mesures (I)'!A32,"")</f>
        <v/>
      </c>
      <c r="B32" s="136" t="str">
        <f>IF('Element relatif aux mesures (I)'!B32&lt;&gt;"",'Element relatif aux mesures (I)'!B32,"")</f>
        <v/>
      </c>
      <c r="C32" s="137" t="str">
        <f>IF('Element relatif aux mesures (I)'!C32&lt;&gt;"",'Element relatif aux mesures (I)'!C32,"")</f>
        <v/>
      </c>
      <c r="D32" s="138" t="str">
        <f>IF('Element relatif aux mesures (I)'!D32&lt;&gt;"",'Element relatif aux mesures (I)'!D32,"")</f>
        <v/>
      </c>
      <c r="E32" s="144" t="str">
        <f>IF(C32&lt;&gt;"",'Element relatif aux mesures (I)'!E32,"")</f>
        <v/>
      </c>
      <c r="F32" s="139" t="str">
        <f>IF(C32&lt;&gt;"",(1-'Element relatif aux mesures (I)'!N32) * 'Element relatif aux mesures (I)'!L32,"")</f>
        <v/>
      </c>
      <c r="G32" s="140" t="str">
        <f>IF(C32&lt;&gt;"",'Element relatif aux mesures (I)'!X32,"")</f>
        <v/>
      </c>
      <c r="H32" s="137"/>
      <c r="I32" s="135"/>
      <c r="J32" s="139"/>
      <c r="K32" s="141"/>
    </row>
    <row r="33" spans="1:11" s="142" customFormat="1" x14ac:dyDescent="0.2">
      <c r="A33" s="135" t="str">
        <f>IF('Element relatif aux mesures (I)'!A33&lt;&gt;"",'Element relatif aux mesures (I)'!A33,"")</f>
        <v/>
      </c>
      <c r="B33" s="136" t="str">
        <f>IF('Element relatif aux mesures (I)'!B33&lt;&gt;"",'Element relatif aux mesures (I)'!B33,"")</f>
        <v/>
      </c>
      <c r="C33" s="137" t="str">
        <f>IF('Element relatif aux mesures (I)'!C33&lt;&gt;"",'Element relatif aux mesures (I)'!C33,"")</f>
        <v/>
      </c>
      <c r="D33" s="138" t="str">
        <f>IF('Element relatif aux mesures (I)'!D33&lt;&gt;"",'Element relatif aux mesures (I)'!D33,"")</f>
        <v/>
      </c>
      <c r="E33" s="144" t="str">
        <f>IF(C33&lt;&gt;"",'Element relatif aux mesures (I)'!E33,"")</f>
        <v/>
      </c>
      <c r="F33" s="139" t="str">
        <f>IF(C33&lt;&gt;"",(1-'Element relatif aux mesures (I)'!N33) * 'Element relatif aux mesures (I)'!L33,"")</f>
        <v/>
      </c>
      <c r="G33" s="140" t="str">
        <f>IF(C33&lt;&gt;"",'Element relatif aux mesures (I)'!X33,"")</f>
        <v/>
      </c>
      <c r="H33" s="137"/>
      <c r="I33" s="135"/>
      <c r="J33" s="139"/>
      <c r="K33" s="141"/>
    </row>
    <row r="34" spans="1:11" s="142" customFormat="1" x14ac:dyDescent="0.2">
      <c r="A34" s="135" t="str">
        <f>IF('Element relatif aux mesures (I)'!A34&lt;&gt;"",'Element relatif aux mesures (I)'!A34,"")</f>
        <v/>
      </c>
      <c r="B34" s="136" t="str">
        <f>IF('Element relatif aux mesures (I)'!B34&lt;&gt;"",'Element relatif aux mesures (I)'!B34,"")</f>
        <v/>
      </c>
      <c r="C34" s="137" t="str">
        <f>IF('Element relatif aux mesures (I)'!C34&lt;&gt;"",'Element relatif aux mesures (I)'!C34,"")</f>
        <v/>
      </c>
      <c r="D34" s="138" t="str">
        <f>IF('Element relatif aux mesures (I)'!D34&lt;&gt;"",'Element relatif aux mesures (I)'!D34,"")</f>
        <v/>
      </c>
      <c r="E34" s="144" t="str">
        <f>IF(C34&lt;&gt;"",'Element relatif aux mesures (I)'!E34,"")</f>
        <v/>
      </c>
      <c r="F34" s="139" t="str">
        <f>IF(C34&lt;&gt;"",(1-'Element relatif aux mesures (I)'!N34) * 'Element relatif aux mesures (I)'!L34,"")</f>
        <v/>
      </c>
      <c r="G34" s="140" t="str">
        <f>IF(C34&lt;&gt;"",'Element relatif aux mesures (I)'!X34,"")</f>
        <v/>
      </c>
      <c r="H34" s="137"/>
      <c r="I34" s="135"/>
      <c r="J34" s="139"/>
      <c r="K34" s="141"/>
    </row>
    <row r="35" spans="1:11" s="142" customFormat="1" x14ac:dyDescent="0.2">
      <c r="A35" s="135" t="str">
        <f>IF('Element relatif aux mesures (I)'!A35&lt;&gt;"",'Element relatif aux mesures (I)'!A35,"")</f>
        <v/>
      </c>
      <c r="B35" s="136" t="str">
        <f>IF('Element relatif aux mesures (I)'!B35&lt;&gt;"",'Element relatif aux mesures (I)'!B35,"")</f>
        <v/>
      </c>
      <c r="C35" s="137" t="str">
        <f>IF('Element relatif aux mesures (I)'!C35&lt;&gt;"",'Element relatif aux mesures (I)'!C35,"")</f>
        <v/>
      </c>
      <c r="D35" s="138" t="str">
        <f>IF('Element relatif aux mesures (I)'!D35&lt;&gt;"",'Element relatif aux mesures (I)'!D35,"")</f>
        <v/>
      </c>
      <c r="E35" s="144" t="str">
        <f>IF(C35&lt;&gt;"",'Element relatif aux mesures (I)'!E35,"")</f>
        <v/>
      </c>
      <c r="F35" s="139" t="str">
        <f>IF(C35&lt;&gt;"",(1-'Element relatif aux mesures (I)'!N35) * 'Element relatif aux mesures (I)'!L35,"")</f>
        <v/>
      </c>
      <c r="G35" s="140" t="str">
        <f>IF(C35&lt;&gt;"",'Element relatif aux mesures (I)'!X35,"")</f>
        <v/>
      </c>
      <c r="H35" s="137"/>
      <c r="I35" s="135"/>
      <c r="J35" s="139"/>
      <c r="K35" s="141"/>
    </row>
    <row r="36" spans="1:11" s="142" customFormat="1" x14ac:dyDescent="0.2">
      <c r="A36" s="135" t="str">
        <f>IF('Element relatif aux mesures (I)'!A36&lt;&gt;"",'Element relatif aux mesures (I)'!A36,"")</f>
        <v/>
      </c>
      <c r="B36" s="136" t="str">
        <f>IF('Element relatif aux mesures (I)'!B36&lt;&gt;"",'Element relatif aux mesures (I)'!B36,"")</f>
        <v/>
      </c>
      <c r="C36" s="137" t="str">
        <f>IF('Element relatif aux mesures (I)'!C36&lt;&gt;"",'Element relatif aux mesures (I)'!C36,"")</f>
        <v/>
      </c>
      <c r="D36" s="138" t="str">
        <f>IF('Element relatif aux mesures (I)'!D36&lt;&gt;"",'Element relatif aux mesures (I)'!D36,"")</f>
        <v/>
      </c>
      <c r="E36" s="144" t="str">
        <f>IF(C36&lt;&gt;"",'Element relatif aux mesures (I)'!E36,"")</f>
        <v/>
      </c>
      <c r="F36" s="139" t="str">
        <f>IF(C36&lt;&gt;"",(1-'Element relatif aux mesures (I)'!N36) * 'Element relatif aux mesures (I)'!L36,"")</f>
        <v/>
      </c>
      <c r="G36" s="140" t="str">
        <f>IF(C36&lt;&gt;"",'Element relatif aux mesures (I)'!X36,"")</f>
        <v/>
      </c>
      <c r="H36" s="137"/>
      <c r="I36" s="135"/>
      <c r="J36" s="139"/>
      <c r="K36" s="141"/>
    </row>
    <row r="37" spans="1:11" s="142" customFormat="1" x14ac:dyDescent="0.2">
      <c r="A37" s="135" t="str">
        <f>IF('Element relatif aux mesures (I)'!A37&lt;&gt;"",'Element relatif aux mesures (I)'!A37,"")</f>
        <v/>
      </c>
      <c r="B37" s="136" t="str">
        <f>IF('Element relatif aux mesures (I)'!B37&lt;&gt;"",'Element relatif aux mesures (I)'!B37,"")</f>
        <v/>
      </c>
      <c r="C37" s="137" t="str">
        <f>IF('Element relatif aux mesures (I)'!C37&lt;&gt;"",'Element relatif aux mesures (I)'!C37,"")</f>
        <v/>
      </c>
      <c r="D37" s="138" t="str">
        <f>IF('Element relatif aux mesures (I)'!D37&lt;&gt;"",'Element relatif aux mesures (I)'!D37,"")</f>
        <v/>
      </c>
      <c r="E37" s="144" t="str">
        <f>IF(C37&lt;&gt;"",'Element relatif aux mesures (I)'!E37,"")</f>
        <v/>
      </c>
      <c r="F37" s="139" t="str">
        <f>IF(C37&lt;&gt;"",(1-'Element relatif aux mesures (I)'!N37) * 'Element relatif aux mesures (I)'!L37,"")</f>
        <v/>
      </c>
      <c r="G37" s="140" t="str">
        <f>IF(C37&lt;&gt;"",'Element relatif aux mesures (I)'!X37,"")</f>
        <v/>
      </c>
      <c r="H37" s="137"/>
      <c r="I37" s="135"/>
      <c r="J37" s="139"/>
      <c r="K37" s="141"/>
    </row>
    <row r="38" spans="1:11" s="142" customFormat="1" x14ac:dyDescent="0.2">
      <c r="A38" s="135" t="str">
        <f>IF('Element relatif aux mesures (I)'!A38&lt;&gt;"",'Element relatif aux mesures (I)'!A38,"")</f>
        <v/>
      </c>
      <c r="B38" s="136" t="str">
        <f>IF('Element relatif aux mesures (I)'!B38&lt;&gt;"",'Element relatif aux mesures (I)'!B38,"")</f>
        <v/>
      </c>
      <c r="C38" s="137" t="str">
        <f>IF('Element relatif aux mesures (I)'!C38&lt;&gt;"",'Element relatif aux mesures (I)'!C38,"")</f>
        <v/>
      </c>
      <c r="D38" s="138" t="str">
        <f>IF('Element relatif aux mesures (I)'!D38&lt;&gt;"",'Element relatif aux mesures (I)'!D38,"")</f>
        <v/>
      </c>
      <c r="E38" s="144" t="str">
        <f>IF(C38&lt;&gt;"",'Element relatif aux mesures (I)'!E38,"")</f>
        <v/>
      </c>
      <c r="F38" s="139" t="str">
        <f>IF(C38&lt;&gt;"",(1-'Element relatif aux mesures (I)'!N38) * 'Element relatif aux mesures (I)'!L38,"")</f>
        <v/>
      </c>
      <c r="G38" s="140" t="str">
        <f>IF(C38&lt;&gt;"",'Element relatif aux mesures (I)'!X38,"")</f>
        <v/>
      </c>
      <c r="H38" s="137"/>
      <c r="I38" s="135"/>
      <c r="J38" s="139"/>
      <c r="K38" s="141"/>
    </row>
    <row r="39" spans="1:11" s="142" customFormat="1" x14ac:dyDescent="0.2">
      <c r="A39" s="135" t="str">
        <f>IF('Element relatif aux mesures (I)'!A39&lt;&gt;"",'Element relatif aux mesures (I)'!A39,"")</f>
        <v/>
      </c>
      <c r="B39" s="136" t="str">
        <f>IF('Element relatif aux mesures (I)'!B39&lt;&gt;"",'Element relatif aux mesures (I)'!B39,"")</f>
        <v/>
      </c>
      <c r="C39" s="137" t="str">
        <f>IF('Element relatif aux mesures (I)'!C39&lt;&gt;"",'Element relatif aux mesures (I)'!C39,"")</f>
        <v/>
      </c>
      <c r="D39" s="138" t="str">
        <f>IF('Element relatif aux mesures (I)'!D39&lt;&gt;"",'Element relatif aux mesures (I)'!D39,"")</f>
        <v/>
      </c>
      <c r="E39" s="144" t="str">
        <f>IF(C39&lt;&gt;"",'Element relatif aux mesures (I)'!E39,"")</f>
        <v/>
      </c>
      <c r="F39" s="139" t="str">
        <f>IF(C39&lt;&gt;"",(1-'Element relatif aux mesures (I)'!N39) * 'Element relatif aux mesures (I)'!L39,"")</f>
        <v/>
      </c>
      <c r="G39" s="140" t="str">
        <f>IF(C39&lt;&gt;"",'Element relatif aux mesures (I)'!X39,"")</f>
        <v/>
      </c>
      <c r="H39" s="137"/>
      <c r="I39" s="135"/>
      <c r="J39" s="139"/>
      <c r="K39" s="141"/>
    </row>
    <row r="40" spans="1:11" s="142" customFormat="1" x14ac:dyDescent="0.2">
      <c r="A40" s="135" t="str">
        <f>IF('Element relatif aux mesures (I)'!A40&lt;&gt;"",'Element relatif aux mesures (I)'!A40,"")</f>
        <v/>
      </c>
      <c r="B40" s="136" t="str">
        <f>IF('Element relatif aux mesures (I)'!B40&lt;&gt;"",'Element relatif aux mesures (I)'!B40,"")</f>
        <v/>
      </c>
      <c r="C40" s="137" t="str">
        <f>IF('Element relatif aux mesures (I)'!C40&lt;&gt;"",'Element relatif aux mesures (I)'!C40,"")</f>
        <v/>
      </c>
      <c r="D40" s="138" t="str">
        <f>IF('Element relatif aux mesures (I)'!D40&lt;&gt;"",'Element relatif aux mesures (I)'!D40,"")</f>
        <v/>
      </c>
      <c r="E40" s="144" t="str">
        <f>IF(C40&lt;&gt;"",'Element relatif aux mesures (I)'!E40,"")</f>
        <v/>
      </c>
      <c r="F40" s="139" t="str">
        <f>IF(C40&lt;&gt;"",(1-'Element relatif aux mesures (I)'!N40) * 'Element relatif aux mesures (I)'!L40,"")</f>
        <v/>
      </c>
      <c r="G40" s="140" t="str">
        <f>IF(C40&lt;&gt;"",'Element relatif aux mesures (I)'!X40,"")</f>
        <v/>
      </c>
      <c r="H40" s="137"/>
      <c r="I40" s="135"/>
      <c r="J40" s="139"/>
      <c r="K40" s="141"/>
    </row>
    <row r="41" spans="1:11" s="142" customFormat="1" x14ac:dyDescent="0.2">
      <c r="A41" s="135" t="str">
        <f>IF('Element relatif aux mesures (I)'!A41&lt;&gt;"",'Element relatif aux mesures (I)'!A41,"")</f>
        <v/>
      </c>
      <c r="B41" s="136" t="str">
        <f>IF('Element relatif aux mesures (I)'!B41&lt;&gt;"",'Element relatif aux mesures (I)'!B41,"")</f>
        <v/>
      </c>
      <c r="C41" s="137" t="str">
        <f>IF('Element relatif aux mesures (I)'!C41&lt;&gt;"",'Element relatif aux mesures (I)'!C41,"")</f>
        <v/>
      </c>
      <c r="D41" s="138" t="str">
        <f>IF('Element relatif aux mesures (I)'!D41&lt;&gt;"",'Element relatif aux mesures (I)'!D41,"")</f>
        <v/>
      </c>
      <c r="E41" s="144" t="str">
        <f>IF(C41&lt;&gt;"",'Element relatif aux mesures (I)'!E41,"")</f>
        <v/>
      </c>
      <c r="F41" s="139" t="str">
        <f>IF(C41&lt;&gt;"",(1-'Element relatif aux mesures (I)'!N41) * 'Element relatif aux mesures (I)'!L41,"")</f>
        <v/>
      </c>
      <c r="G41" s="140" t="str">
        <f>IF(C41&lt;&gt;"",'Element relatif aux mesures (I)'!X41,"")</f>
        <v/>
      </c>
      <c r="H41" s="137"/>
      <c r="I41" s="135"/>
      <c r="J41" s="139"/>
      <c r="K41" s="141"/>
    </row>
    <row r="42" spans="1:11" s="142" customFormat="1" x14ac:dyDescent="0.2">
      <c r="A42" s="135" t="str">
        <f>IF('Element relatif aux mesures (I)'!A42&lt;&gt;"",'Element relatif aux mesures (I)'!A42,"")</f>
        <v/>
      </c>
      <c r="B42" s="136" t="str">
        <f>IF('Element relatif aux mesures (I)'!B42&lt;&gt;"",'Element relatif aux mesures (I)'!B42,"")</f>
        <v/>
      </c>
      <c r="C42" s="137" t="str">
        <f>IF('Element relatif aux mesures (I)'!C42&lt;&gt;"",'Element relatif aux mesures (I)'!C42,"")</f>
        <v/>
      </c>
      <c r="D42" s="138" t="str">
        <f>IF('Element relatif aux mesures (I)'!D42&lt;&gt;"",'Element relatif aux mesures (I)'!D42,"")</f>
        <v/>
      </c>
      <c r="E42" s="144" t="str">
        <f>IF(C42&lt;&gt;"",'Element relatif aux mesures (I)'!E42,"")</f>
        <v/>
      </c>
      <c r="F42" s="139" t="str">
        <f>IF(C42&lt;&gt;"",(1-'Element relatif aux mesures (I)'!N42) * 'Element relatif aux mesures (I)'!L42,"")</f>
        <v/>
      </c>
      <c r="G42" s="140" t="str">
        <f>IF(C42&lt;&gt;"",'Element relatif aux mesures (I)'!X42,"")</f>
        <v/>
      </c>
      <c r="H42" s="137"/>
      <c r="I42" s="135"/>
      <c r="J42" s="139"/>
      <c r="K42" s="141"/>
    </row>
    <row r="43" spans="1:11" s="142" customFormat="1" x14ac:dyDescent="0.2">
      <c r="A43" s="135" t="str">
        <f>IF('Element relatif aux mesures (I)'!A43&lt;&gt;"",'Element relatif aux mesures (I)'!A43,"")</f>
        <v/>
      </c>
      <c r="B43" s="136" t="str">
        <f>IF('Element relatif aux mesures (I)'!B43&lt;&gt;"",'Element relatif aux mesures (I)'!B43,"")</f>
        <v/>
      </c>
      <c r="C43" s="137" t="str">
        <f>IF('Element relatif aux mesures (I)'!C43&lt;&gt;"",'Element relatif aux mesures (I)'!C43,"")</f>
        <v/>
      </c>
      <c r="D43" s="138" t="str">
        <f>IF('Element relatif aux mesures (I)'!D43&lt;&gt;"",'Element relatif aux mesures (I)'!D43,"")</f>
        <v/>
      </c>
      <c r="E43" s="144" t="str">
        <f>IF(C43&lt;&gt;"",'Element relatif aux mesures (I)'!E43,"")</f>
        <v/>
      </c>
      <c r="F43" s="139" t="str">
        <f>IF(C43&lt;&gt;"",(1-'Element relatif aux mesures (I)'!N43) * 'Element relatif aux mesures (I)'!L43,"")</f>
        <v/>
      </c>
      <c r="G43" s="140" t="str">
        <f>IF(C43&lt;&gt;"",'Element relatif aux mesures (I)'!X43,"")</f>
        <v/>
      </c>
      <c r="H43" s="137"/>
      <c r="I43" s="135"/>
      <c r="J43" s="139"/>
      <c r="K43" s="141"/>
    </row>
    <row r="44" spans="1:11" s="142" customFormat="1" x14ac:dyDescent="0.2">
      <c r="A44" s="135" t="str">
        <f>IF('Element relatif aux mesures (I)'!A44&lt;&gt;"",'Element relatif aux mesures (I)'!A44,"")</f>
        <v/>
      </c>
      <c r="B44" s="136" t="str">
        <f>IF('Element relatif aux mesures (I)'!B44&lt;&gt;"",'Element relatif aux mesures (I)'!B44,"")</f>
        <v/>
      </c>
      <c r="C44" s="137" t="str">
        <f>IF('Element relatif aux mesures (I)'!C44&lt;&gt;"",'Element relatif aux mesures (I)'!C44,"")</f>
        <v/>
      </c>
      <c r="D44" s="138" t="str">
        <f>IF('Element relatif aux mesures (I)'!D44&lt;&gt;"",'Element relatif aux mesures (I)'!D44,"")</f>
        <v/>
      </c>
      <c r="E44" s="144" t="str">
        <f>IF(C44&lt;&gt;"",'Element relatif aux mesures (I)'!E44,"")</f>
        <v/>
      </c>
      <c r="F44" s="139" t="str">
        <f>IF(C44&lt;&gt;"",(1-'Element relatif aux mesures (I)'!N44) * 'Element relatif aux mesures (I)'!L44,"")</f>
        <v/>
      </c>
      <c r="G44" s="140" t="str">
        <f>IF(C44&lt;&gt;"",'Element relatif aux mesures (I)'!X44,"")</f>
        <v/>
      </c>
      <c r="H44" s="137"/>
      <c r="I44" s="135"/>
      <c r="J44" s="139"/>
      <c r="K44" s="141"/>
    </row>
    <row r="45" spans="1:11" s="142" customFormat="1" x14ac:dyDescent="0.2">
      <c r="A45" s="135" t="str">
        <f>IF('Element relatif aux mesures (I)'!A45&lt;&gt;"",'Element relatif aux mesures (I)'!A45,"")</f>
        <v/>
      </c>
      <c r="B45" s="136" t="str">
        <f>IF('Element relatif aux mesures (I)'!B45&lt;&gt;"",'Element relatif aux mesures (I)'!B45,"")</f>
        <v/>
      </c>
      <c r="C45" s="137" t="str">
        <f>IF('Element relatif aux mesures (I)'!C45&lt;&gt;"",'Element relatif aux mesures (I)'!C45,"")</f>
        <v/>
      </c>
      <c r="D45" s="138" t="str">
        <f>IF('Element relatif aux mesures (I)'!D45&lt;&gt;"",'Element relatif aux mesures (I)'!D45,"")</f>
        <v/>
      </c>
      <c r="E45" s="144" t="str">
        <f>IF(C45&lt;&gt;"",'Element relatif aux mesures (I)'!E45,"")</f>
        <v/>
      </c>
      <c r="F45" s="139" t="str">
        <f>IF(C45&lt;&gt;"",(1-'Element relatif aux mesures (I)'!N45) * 'Element relatif aux mesures (I)'!L45,"")</f>
        <v/>
      </c>
      <c r="G45" s="140" t="str">
        <f>IF(C45&lt;&gt;"",'Element relatif aux mesures (I)'!X45,"")</f>
        <v/>
      </c>
      <c r="H45" s="137"/>
      <c r="I45" s="135"/>
      <c r="J45" s="139"/>
      <c r="K45" s="141"/>
    </row>
    <row r="46" spans="1:11" s="142" customFormat="1" x14ac:dyDescent="0.2">
      <c r="A46" s="135" t="str">
        <f>IF('Element relatif aux mesures (I)'!A46&lt;&gt;"",'Element relatif aux mesures (I)'!A46,"")</f>
        <v/>
      </c>
      <c r="B46" s="136" t="str">
        <f>IF('Element relatif aux mesures (I)'!B46&lt;&gt;"",'Element relatif aux mesures (I)'!B46,"")</f>
        <v/>
      </c>
      <c r="C46" s="137" t="str">
        <f>IF('Element relatif aux mesures (I)'!C46&lt;&gt;"",'Element relatif aux mesures (I)'!C46,"")</f>
        <v/>
      </c>
      <c r="D46" s="138" t="str">
        <f>IF('Element relatif aux mesures (I)'!D46&lt;&gt;"",'Element relatif aux mesures (I)'!D46,"")</f>
        <v/>
      </c>
      <c r="E46" s="144" t="str">
        <f>IF(C46&lt;&gt;"",'Element relatif aux mesures (I)'!E46,"")</f>
        <v/>
      </c>
      <c r="F46" s="139" t="str">
        <f>IF(C46&lt;&gt;"",(1-'Element relatif aux mesures (I)'!N46) * 'Element relatif aux mesures (I)'!L46,"")</f>
        <v/>
      </c>
      <c r="G46" s="140" t="str">
        <f>IF(C46&lt;&gt;"",'Element relatif aux mesures (I)'!X46,"")</f>
        <v/>
      </c>
      <c r="H46" s="137"/>
      <c r="I46" s="135"/>
      <c r="J46" s="139"/>
      <c r="K46" s="141"/>
    </row>
    <row r="47" spans="1:11" s="142" customFormat="1" x14ac:dyDescent="0.2">
      <c r="A47" s="135" t="str">
        <f>IF('Element relatif aux mesures (I)'!A47&lt;&gt;"",'Element relatif aux mesures (I)'!A47,"")</f>
        <v/>
      </c>
      <c r="B47" s="136" t="str">
        <f>IF('Element relatif aux mesures (I)'!B47&lt;&gt;"",'Element relatif aux mesures (I)'!B47,"")</f>
        <v/>
      </c>
      <c r="C47" s="137" t="str">
        <f>IF('Element relatif aux mesures (I)'!C47&lt;&gt;"",'Element relatif aux mesures (I)'!C47,"")</f>
        <v/>
      </c>
      <c r="D47" s="138" t="str">
        <f>IF('Element relatif aux mesures (I)'!D47&lt;&gt;"",'Element relatif aux mesures (I)'!D47,"")</f>
        <v/>
      </c>
      <c r="E47" s="144" t="str">
        <f>IF(C47&lt;&gt;"",'Element relatif aux mesures (I)'!E47,"")</f>
        <v/>
      </c>
      <c r="F47" s="139" t="str">
        <f>IF(C47&lt;&gt;"",(1-'Element relatif aux mesures (I)'!N47) * 'Element relatif aux mesures (I)'!L47,"")</f>
        <v/>
      </c>
      <c r="G47" s="140" t="str">
        <f>IF(C47&lt;&gt;"",'Element relatif aux mesures (I)'!X47,"")</f>
        <v/>
      </c>
      <c r="H47" s="137"/>
      <c r="I47" s="135"/>
      <c r="J47" s="139"/>
      <c r="K47" s="141"/>
    </row>
    <row r="48" spans="1:11" s="142" customFormat="1" x14ac:dyDescent="0.2">
      <c r="A48" s="135" t="str">
        <f>IF('Element relatif aux mesures (I)'!A48&lt;&gt;"",'Element relatif aux mesures (I)'!A48,"")</f>
        <v/>
      </c>
      <c r="B48" s="136" t="str">
        <f>IF('Element relatif aux mesures (I)'!B48&lt;&gt;"",'Element relatif aux mesures (I)'!B48,"")</f>
        <v/>
      </c>
      <c r="C48" s="137" t="str">
        <f>IF('Element relatif aux mesures (I)'!C48&lt;&gt;"",'Element relatif aux mesures (I)'!C48,"")</f>
        <v/>
      </c>
      <c r="D48" s="138" t="str">
        <f>IF('Element relatif aux mesures (I)'!D48&lt;&gt;"",'Element relatif aux mesures (I)'!D48,"")</f>
        <v/>
      </c>
      <c r="E48" s="144" t="str">
        <f>IF(C48&lt;&gt;"",'Element relatif aux mesures (I)'!E48,"")</f>
        <v/>
      </c>
      <c r="F48" s="139" t="str">
        <f>IF(C48&lt;&gt;"",(1-'Element relatif aux mesures (I)'!N48) * 'Element relatif aux mesures (I)'!L48,"")</f>
        <v/>
      </c>
      <c r="G48" s="140" t="str">
        <f>IF(C48&lt;&gt;"",'Element relatif aux mesures (I)'!X48,"")</f>
        <v/>
      </c>
      <c r="H48" s="137"/>
      <c r="I48" s="135"/>
      <c r="J48" s="139"/>
      <c r="K48" s="141"/>
    </row>
    <row r="49" spans="1:11" s="142" customFormat="1" x14ac:dyDescent="0.2">
      <c r="A49" s="135" t="str">
        <f>IF('Element relatif aux mesures (I)'!A49&lt;&gt;"",'Element relatif aux mesures (I)'!A49,"")</f>
        <v/>
      </c>
      <c r="B49" s="136" t="str">
        <f>IF('Element relatif aux mesures (I)'!B49&lt;&gt;"",'Element relatif aux mesures (I)'!B49,"")</f>
        <v/>
      </c>
      <c r="C49" s="137" t="str">
        <f>IF('Element relatif aux mesures (I)'!C49&lt;&gt;"",'Element relatif aux mesures (I)'!C49,"")</f>
        <v/>
      </c>
      <c r="D49" s="138" t="str">
        <f>IF('Element relatif aux mesures (I)'!D49&lt;&gt;"",'Element relatif aux mesures (I)'!D49,"")</f>
        <v/>
      </c>
      <c r="E49" s="144" t="str">
        <f>IF(C49&lt;&gt;"",'Element relatif aux mesures (I)'!E49,"")</f>
        <v/>
      </c>
      <c r="F49" s="139" t="str">
        <f>IF(C49&lt;&gt;"",(1-'Element relatif aux mesures (I)'!N49) * 'Element relatif aux mesures (I)'!L49,"")</f>
        <v/>
      </c>
      <c r="G49" s="140" t="str">
        <f>IF(C49&lt;&gt;"",'Element relatif aux mesures (I)'!X49,"")</f>
        <v/>
      </c>
      <c r="H49" s="137"/>
      <c r="I49" s="135"/>
      <c r="J49" s="139"/>
      <c r="K49" s="141"/>
    </row>
    <row r="50" spans="1:11" s="142" customFormat="1" x14ac:dyDescent="0.2">
      <c r="A50" s="135" t="str">
        <f>IF('Element relatif aux mesures (I)'!A50&lt;&gt;"",'Element relatif aux mesures (I)'!A50,"")</f>
        <v/>
      </c>
      <c r="B50" s="136" t="str">
        <f>IF('Element relatif aux mesures (I)'!B50&lt;&gt;"",'Element relatif aux mesures (I)'!B50,"")</f>
        <v/>
      </c>
      <c r="C50" s="137" t="str">
        <f>IF('Element relatif aux mesures (I)'!C50&lt;&gt;"",'Element relatif aux mesures (I)'!C50,"")</f>
        <v/>
      </c>
      <c r="D50" s="138" t="str">
        <f>IF('Element relatif aux mesures (I)'!D50&lt;&gt;"",'Element relatif aux mesures (I)'!D50,"")</f>
        <v/>
      </c>
      <c r="E50" s="144" t="str">
        <f>IF(C50&lt;&gt;"",'Element relatif aux mesures (I)'!E50,"")</f>
        <v/>
      </c>
      <c r="F50" s="139" t="str">
        <f>IF(C50&lt;&gt;"",(1-'Element relatif aux mesures (I)'!N50) * 'Element relatif aux mesures (I)'!L50,"")</f>
        <v/>
      </c>
      <c r="G50" s="140" t="str">
        <f>IF(C50&lt;&gt;"",'Element relatif aux mesures (I)'!X50,"")</f>
        <v/>
      </c>
      <c r="H50" s="137"/>
      <c r="I50" s="135"/>
      <c r="J50" s="139"/>
      <c r="K50" s="141"/>
    </row>
    <row r="51" spans="1:11" s="142" customFormat="1" x14ac:dyDescent="0.2">
      <c r="A51" s="135" t="str">
        <f>IF('Element relatif aux mesures (I)'!A51&lt;&gt;"",'Element relatif aux mesures (I)'!A51,"")</f>
        <v/>
      </c>
      <c r="B51" s="136" t="str">
        <f>IF('Element relatif aux mesures (I)'!B51&lt;&gt;"",'Element relatif aux mesures (I)'!B51,"")</f>
        <v/>
      </c>
      <c r="C51" s="137" t="str">
        <f>IF('Element relatif aux mesures (I)'!C51&lt;&gt;"",'Element relatif aux mesures (I)'!C51,"")</f>
        <v/>
      </c>
      <c r="D51" s="138" t="str">
        <f>IF('Element relatif aux mesures (I)'!D51&lt;&gt;"",'Element relatif aux mesures (I)'!D51,"")</f>
        <v/>
      </c>
      <c r="E51" s="144" t="str">
        <f>IF(C51&lt;&gt;"",'Element relatif aux mesures (I)'!E51,"")</f>
        <v/>
      </c>
      <c r="F51" s="139" t="str">
        <f>IF(C51&lt;&gt;"",(1-'Element relatif aux mesures (I)'!N51) * 'Element relatif aux mesures (I)'!L51,"")</f>
        <v/>
      </c>
      <c r="G51" s="140" t="str">
        <f>IF(C51&lt;&gt;"",'Element relatif aux mesures (I)'!X51,"")</f>
        <v/>
      </c>
      <c r="H51" s="137"/>
      <c r="I51" s="135"/>
      <c r="J51" s="139"/>
      <c r="K51" s="141"/>
    </row>
    <row r="52" spans="1:11" s="142" customFormat="1" x14ac:dyDescent="0.2">
      <c r="A52" s="135" t="str">
        <f>IF('Element relatif aux mesures (I)'!A52&lt;&gt;"",'Element relatif aux mesures (I)'!A52,"")</f>
        <v/>
      </c>
      <c r="B52" s="136" t="str">
        <f>IF('Element relatif aux mesures (I)'!B52&lt;&gt;"",'Element relatif aux mesures (I)'!B52,"")</f>
        <v/>
      </c>
      <c r="C52" s="137" t="str">
        <f>IF('Element relatif aux mesures (I)'!C52&lt;&gt;"",'Element relatif aux mesures (I)'!C52,"")</f>
        <v/>
      </c>
      <c r="D52" s="138" t="str">
        <f>IF('Element relatif aux mesures (I)'!D52&lt;&gt;"",'Element relatif aux mesures (I)'!D52,"")</f>
        <v/>
      </c>
      <c r="E52" s="144" t="str">
        <f>IF(C52&lt;&gt;"",'Element relatif aux mesures (I)'!E52,"")</f>
        <v/>
      </c>
      <c r="F52" s="139" t="str">
        <f>IF(C52&lt;&gt;"",(1-'Element relatif aux mesures (I)'!N52) * 'Element relatif aux mesures (I)'!L52,"")</f>
        <v/>
      </c>
      <c r="G52" s="140" t="str">
        <f>IF(C52&lt;&gt;"",'Element relatif aux mesures (I)'!X52,"")</f>
        <v/>
      </c>
      <c r="H52" s="137"/>
      <c r="I52" s="135"/>
      <c r="J52" s="139"/>
      <c r="K52" s="141"/>
    </row>
    <row r="53" spans="1:11" s="142" customFormat="1" x14ac:dyDescent="0.2">
      <c r="A53" s="135" t="str">
        <f>IF('Element relatif aux mesures (I)'!A53&lt;&gt;"",'Element relatif aux mesures (I)'!A53,"")</f>
        <v/>
      </c>
      <c r="B53" s="136" t="str">
        <f>IF('Element relatif aux mesures (I)'!B53&lt;&gt;"",'Element relatif aux mesures (I)'!B53,"")</f>
        <v/>
      </c>
      <c r="C53" s="137" t="str">
        <f>IF('Element relatif aux mesures (I)'!C53&lt;&gt;"",'Element relatif aux mesures (I)'!C53,"")</f>
        <v/>
      </c>
      <c r="D53" s="138" t="str">
        <f>IF('Element relatif aux mesures (I)'!D53&lt;&gt;"",'Element relatif aux mesures (I)'!D53,"")</f>
        <v/>
      </c>
      <c r="E53" s="144" t="str">
        <f>IF(C53&lt;&gt;"",'Element relatif aux mesures (I)'!E53,"")</f>
        <v/>
      </c>
      <c r="F53" s="139" t="str">
        <f>IF(C53&lt;&gt;"",(1-'Element relatif aux mesures (I)'!N53) * 'Element relatif aux mesures (I)'!L53,"")</f>
        <v/>
      </c>
      <c r="G53" s="140" t="str">
        <f>IF(C53&lt;&gt;"",'Element relatif aux mesures (I)'!X53,"")</f>
        <v/>
      </c>
      <c r="H53" s="137"/>
      <c r="I53" s="135"/>
      <c r="J53" s="139"/>
      <c r="K53" s="141"/>
    </row>
    <row r="54" spans="1:11" s="142" customFormat="1" x14ac:dyDescent="0.2">
      <c r="A54" s="135" t="str">
        <f>IF('Element relatif aux mesures (I)'!A54&lt;&gt;"",'Element relatif aux mesures (I)'!A54,"")</f>
        <v/>
      </c>
      <c r="B54" s="136" t="str">
        <f>IF('Element relatif aux mesures (I)'!B54&lt;&gt;"",'Element relatif aux mesures (I)'!B54,"")</f>
        <v/>
      </c>
      <c r="C54" s="137" t="str">
        <f>IF('Element relatif aux mesures (I)'!C54&lt;&gt;"",'Element relatif aux mesures (I)'!C54,"")</f>
        <v/>
      </c>
      <c r="D54" s="138" t="str">
        <f>IF('Element relatif aux mesures (I)'!D54&lt;&gt;"",'Element relatif aux mesures (I)'!D54,"")</f>
        <v/>
      </c>
      <c r="E54" s="144" t="str">
        <f>IF(C54&lt;&gt;"",'Element relatif aux mesures (I)'!E54,"")</f>
        <v/>
      </c>
      <c r="F54" s="139" t="str">
        <f>IF(C54&lt;&gt;"",(1-'Element relatif aux mesures (I)'!N54) * 'Element relatif aux mesures (I)'!L54,"")</f>
        <v/>
      </c>
      <c r="G54" s="140" t="str">
        <f>IF(C54&lt;&gt;"",'Element relatif aux mesures (I)'!X54,"")</f>
        <v/>
      </c>
      <c r="H54" s="137"/>
      <c r="I54" s="135"/>
      <c r="J54" s="139"/>
      <c r="K54" s="141"/>
    </row>
    <row r="55" spans="1:11" s="142" customFormat="1" x14ac:dyDescent="0.2">
      <c r="A55" s="135" t="str">
        <f>IF('Element relatif aux mesures (I)'!A55&lt;&gt;"",'Element relatif aux mesures (I)'!A55,"")</f>
        <v/>
      </c>
      <c r="B55" s="136" t="str">
        <f>IF('Element relatif aux mesures (I)'!B55&lt;&gt;"",'Element relatif aux mesures (I)'!B55,"")</f>
        <v/>
      </c>
      <c r="C55" s="137" t="str">
        <f>IF('Element relatif aux mesures (I)'!C55&lt;&gt;"",'Element relatif aux mesures (I)'!C55,"")</f>
        <v/>
      </c>
      <c r="D55" s="138" t="str">
        <f>IF('Element relatif aux mesures (I)'!D55&lt;&gt;"",'Element relatif aux mesures (I)'!D55,"")</f>
        <v/>
      </c>
      <c r="E55" s="144" t="str">
        <f>IF(C55&lt;&gt;"",'Element relatif aux mesures (I)'!E55,"")</f>
        <v/>
      </c>
      <c r="F55" s="139" t="str">
        <f>IF(C55&lt;&gt;"",(1-'Element relatif aux mesures (I)'!N55) * 'Element relatif aux mesures (I)'!L55,"")</f>
        <v/>
      </c>
      <c r="G55" s="140" t="str">
        <f>IF(C55&lt;&gt;"",'Element relatif aux mesures (I)'!X55,"")</f>
        <v/>
      </c>
      <c r="H55" s="137"/>
      <c r="I55" s="135"/>
      <c r="J55" s="139"/>
      <c r="K55" s="141"/>
    </row>
    <row r="56" spans="1:11" s="142" customFormat="1" x14ac:dyDescent="0.2">
      <c r="A56" s="135" t="str">
        <f>IF('Element relatif aux mesures (I)'!A56&lt;&gt;"",'Element relatif aux mesures (I)'!A56,"")</f>
        <v/>
      </c>
      <c r="B56" s="136" t="str">
        <f>IF('Element relatif aux mesures (I)'!B56&lt;&gt;"",'Element relatif aux mesures (I)'!B56,"")</f>
        <v/>
      </c>
      <c r="C56" s="137" t="str">
        <f>IF('Element relatif aux mesures (I)'!C56&lt;&gt;"",'Element relatif aux mesures (I)'!C56,"")</f>
        <v/>
      </c>
      <c r="D56" s="138" t="str">
        <f>IF('Element relatif aux mesures (I)'!D56&lt;&gt;"",'Element relatif aux mesures (I)'!D56,"")</f>
        <v/>
      </c>
      <c r="E56" s="144" t="str">
        <f>IF(C56&lt;&gt;"",'Element relatif aux mesures (I)'!E56,"")</f>
        <v/>
      </c>
      <c r="F56" s="139" t="str">
        <f>IF(C56&lt;&gt;"",(1-'Element relatif aux mesures (I)'!N56) * 'Element relatif aux mesures (I)'!L56,"")</f>
        <v/>
      </c>
      <c r="G56" s="140" t="str">
        <f>IF(C56&lt;&gt;"",'Element relatif aux mesures (I)'!X56,"")</f>
        <v/>
      </c>
      <c r="H56" s="137"/>
      <c r="I56" s="135"/>
      <c r="J56" s="139"/>
      <c r="K56" s="141"/>
    </row>
    <row r="57" spans="1:11" s="142" customFormat="1" x14ac:dyDescent="0.2">
      <c r="A57" s="135" t="str">
        <f>IF('Element relatif aux mesures (I)'!A57&lt;&gt;"",'Element relatif aux mesures (I)'!A57,"")</f>
        <v/>
      </c>
      <c r="B57" s="136" t="str">
        <f>IF('Element relatif aux mesures (I)'!B57&lt;&gt;"",'Element relatif aux mesures (I)'!B57,"")</f>
        <v/>
      </c>
      <c r="C57" s="137" t="str">
        <f>IF('Element relatif aux mesures (I)'!C57&lt;&gt;"",'Element relatif aux mesures (I)'!C57,"")</f>
        <v/>
      </c>
      <c r="D57" s="138" t="str">
        <f>IF('Element relatif aux mesures (I)'!D57&lt;&gt;"",'Element relatif aux mesures (I)'!D57,"")</f>
        <v/>
      </c>
      <c r="E57" s="144" t="str">
        <f>IF(C57&lt;&gt;"",'Element relatif aux mesures (I)'!E57,"")</f>
        <v/>
      </c>
      <c r="F57" s="139" t="str">
        <f>IF(C57&lt;&gt;"",(1-'Element relatif aux mesures (I)'!N57) * 'Element relatif aux mesures (I)'!L57,"")</f>
        <v/>
      </c>
      <c r="G57" s="140" t="str">
        <f>IF(C57&lt;&gt;"",'Element relatif aux mesures (I)'!X57,"")</f>
        <v/>
      </c>
      <c r="H57" s="137"/>
      <c r="I57" s="135"/>
      <c r="J57" s="139"/>
      <c r="K57" s="141"/>
    </row>
    <row r="58" spans="1:11" s="142" customFormat="1" x14ac:dyDescent="0.2">
      <c r="A58" s="135" t="str">
        <f>IF('Element relatif aux mesures (I)'!A58&lt;&gt;"",'Element relatif aux mesures (I)'!A58,"")</f>
        <v/>
      </c>
      <c r="B58" s="136" t="str">
        <f>IF('Element relatif aux mesures (I)'!B58&lt;&gt;"",'Element relatif aux mesures (I)'!B58,"")</f>
        <v/>
      </c>
      <c r="C58" s="137" t="str">
        <f>IF('Element relatif aux mesures (I)'!C58&lt;&gt;"",'Element relatif aux mesures (I)'!C58,"")</f>
        <v/>
      </c>
      <c r="D58" s="138" t="str">
        <f>IF('Element relatif aux mesures (I)'!D58&lt;&gt;"",'Element relatif aux mesures (I)'!D58,"")</f>
        <v/>
      </c>
      <c r="E58" s="144" t="str">
        <f>IF(C58&lt;&gt;"",'Element relatif aux mesures (I)'!E58,"")</f>
        <v/>
      </c>
      <c r="F58" s="139" t="str">
        <f>IF(C58&lt;&gt;"",(1-'Element relatif aux mesures (I)'!N58) * 'Element relatif aux mesures (I)'!L58,"")</f>
        <v/>
      </c>
      <c r="G58" s="140" t="str">
        <f>IF(C58&lt;&gt;"",'Element relatif aux mesures (I)'!X58,"")</f>
        <v/>
      </c>
      <c r="H58" s="137"/>
      <c r="I58" s="135"/>
      <c r="J58" s="139"/>
      <c r="K58" s="141"/>
    </row>
    <row r="59" spans="1:11" s="142" customFormat="1" x14ac:dyDescent="0.2">
      <c r="A59" s="135" t="str">
        <f>IF('Element relatif aux mesures (I)'!A59&lt;&gt;"",'Element relatif aux mesures (I)'!A59,"")</f>
        <v/>
      </c>
      <c r="B59" s="136" t="str">
        <f>IF('Element relatif aux mesures (I)'!B59&lt;&gt;"",'Element relatif aux mesures (I)'!B59,"")</f>
        <v/>
      </c>
      <c r="C59" s="137" t="str">
        <f>IF('Element relatif aux mesures (I)'!C59&lt;&gt;"",'Element relatif aux mesures (I)'!C59,"")</f>
        <v/>
      </c>
      <c r="D59" s="138" t="str">
        <f>IF('Element relatif aux mesures (I)'!D59&lt;&gt;"",'Element relatif aux mesures (I)'!D59,"")</f>
        <v/>
      </c>
      <c r="E59" s="144" t="str">
        <f>IF(C59&lt;&gt;"",'Element relatif aux mesures (I)'!E59,"")</f>
        <v/>
      </c>
      <c r="F59" s="139" t="str">
        <f>IF(C59&lt;&gt;"",(1-'Element relatif aux mesures (I)'!N59) * 'Element relatif aux mesures (I)'!L59,"")</f>
        <v/>
      </c>
      <c r="G59" s="140" t="str">
        <f>IF(C59&lt;&gt;"",'Element relatif aux mesures (I)'!X59,"")</f>
        <v/>
      </c>
      <c r="H59" s="137"/>
      <c r="I59" s="135"/>
      <c r="J59" s="139"/>
      <c r="K59" s="141"/>
    </row>
    <row r="60" spans="1:11" s="142" customFormat="1" x14ac:dyDescent="0.2">
      <c r="A60" s="135" t="str">
        <f>IF('Element relatif aux mesures (I)'!A60&lt;&gt;"",'Element relatif aux mesures (I)'!A60,"")</f>
        <v/>
      </c>
      <c r="B60" s="136" t="str">
        <f>IF('Element relatif aux mesures (I)'!B60&lt;&gt;"",'Element relatif aux mesures (I)'!B60,"")</f>
        <v/>
      </c>
      <c r="C60" s="137" t="str">
        <f>IF('Element relatif aux mesures (I)'!C60&lt;&gt;"",'Element relatif aux mesures (I)'!C60,"")</f>
        <v/>
      </c>
      <c r="D60" s="138" t="str">
        <f>IF('Element relatif aux mesures (I)'!D60&lt;&gt;"",'Element relatif aux mesures (I)'!D60,"")</f>
        <v/>
      </c>
      <c r="E60" s="144" t="str">
        <f>IF(C60&lt;&gt;"",'Element relatif aux mesures (I)'!E60,"")</f>
        <v/>
      </c>
      <c r="F60" s="139" t="str">
        <f>IF(C60&lt;&gt;"",(1-'Element relatif aux mesures (I)'!N60) * 'Element relatif aux mesures (I)'!L60,"")</f>
        <v/>
      </c>
      <c r="G60" s="140" t="str">
        <f>IF(C60&lt;&gt;"",'Element relatif aux mesures (I)'!X60,"")</f>
        <v/>
      </c>
      <c r="H60" s="137"/>
      <c r="I60" s="135"/>
      <c r="J60" s="139"/>
      <c r="K60" s="141"/>
    </row>
    <row r="61" spans="1:11" s="142" customFormat="1" x14ac:dyDescent="0.2">
      <c r="A61" s="135" t="str">
        <f>IF('Element relatif aux mesures (I)'!A61&lt;&gt;"",'Element relatif aux mesures (I)'!A61,"")</f>
        <v/>
      </c>
      <c r="B61" s="136" t="str">
        <f>IF('Element relatif aux mesures (I)'!B61&lt;&gt;"",'Element relatif aux mesures (I)'!B61,"")</f>
        <v/>
      </c>
      <c r="C61" s="137" t="str">
        <f>IF('Element relatif aux mesures (I)'!C61&lt;&gt;"",'Element relatif aux mesures (I)'!C61,"")</f>
        <v/>
      </c>
      <c r="D61" s="138" t="str">
        <f>IF('Element relatif aux mesures (I)'!D61&lt;&gt;"",'Element relatif aux mesures (I)'!D61,"")</f>
        <v/>
      </c>
      <c r="E61" s="144" t="str">
        <f>IF(C61&lt;&gt;"",'Element relatif aux mesures (I)'!E61,"")</f>
        <v/>
      </c>
      <c r="F61" s="139" t="str">
        <f>IF(C61&lt;&gt;"",(1-'Element relatif aux mesures (I)'!N61) * 'Element relatif aux mesures (I)'!L61,"")</f>
        <v/>
      </c>
      <c r="G61" s="140" t="str">
        <f>IF(C61&lt;&gt;"",'Element relatif aux mesures (I)'!X61,"")</f>
        <v/>
      </c>
      <c r="H61" s="137"/>
      <c r="I61" s="135"/>
      <c r="J61" s="139"/>
      <c r="K61" s="141"/>
    </row>
    <row r="62" spans="1:11" s="142" customFormat="1" x14ac:dyDescent="0.2">
      <c r="A62" s="135" t="str">
        <f>IF('Element relatif aux mesures (I)'!A62&lt;&gt;"",'Element relatif aux mesures (I)'!A62,"")</f>
        <v/>
      </c>
      <c r="B62" s="136" t="str">
        <f>IF('Element relatif aux mesures (I)'!B62&lt;&gt;"",'Element relatif aux mesures (I)'!B62,"")</f>
        <v/>
      </c>
      <c r="C62" s="137" t="str">
        <f>IF('Element relatif aux mesures (I)'!C62&lt;&gt;"",'Element relatif aux mesures (I)'!C62,"")</f>
        <v/>
      </c>
      <c r="D62" s="138" t="str">
        <f>IF('Element relatif aux mesures (I)'!D62&lt;&gt;"",'Element relatif aux mesures (I)'!D62,"")</f>
        <v/>
      </c>
      <c r="E62" s="144" t="str">
        <f>IF(C62&lt;&gt;"",'Element relatif aux mesures (I)'!E62,"")</f>
        <v/>
      </c>
      <c r="F62" s="139" t="str">
        <f>IF(C62&lt;&gt;"",(1-'Element relatif aux mesures (I)'!N62) * 'Element relatif aux mesures (I)'!L62,"")</f>
        <v/>
      </c>
      <c r="G62" s="140" t="str">
        <f>IF(C62&lt;&gt;"",'Element relatif aux mesures (I)'!X62,"")</f>
        <v/>
      </c>
      <c r="H62" s="137"/>
      <c r="I62" s="135"/>
      <c r="J62" s="139"/>
      <c r="K62" s="141"/>
    </row>
    <row r="63" spans="1:11" s="142" customFormat="1" x14ac:dyDescent="0.2">
      <c r="A63" s="135" t="str">
        <f>IF('Element relatif aux mesures (I)'!A63&lt;&gt;"",'Element relatif aux mesures (I)'!A63,"")</f>
        <v/>
      </c>
      <c r="B63" s="136" t="str">
        <f>IF('Element relatif aux mesures (I)'!B63&lt;&gt;"",'Element relatif aux mesures (I)'!B63,"")</f>
        <v/>
      </c>
      <c r="C63" s="137" t="str">
        <f>IF('Element relatif aux mesures (I)'!C63&lt;&gt;"",'Element relatif aux mesures (I)'!C63,"")</f>
        <v/>
      </c>
      <c r="D63" s="138" t="str">
        <f>IF('Element relatif aux mesures (I)'!D63&lt;&gt;"",'Element relatif aux mesures (I)'!D63,"")</f>
        <v/>
      </c>
      <c r="E63" s="144" t="str">
        <f>IF(C63&lt;&gt;"",'Element relatif aux mesures (I)'!E63,"")</f>
        <v/>
      </c>
      <c r="F63" s="139" t="str">
        <f>IF(C63&lt;&gt;"",(1-'Element relatif aux mesures (I)'!N63) * 'Element relatif aux mesures (I)'!L63,"")</f>
        <v/>
      </c>
      <c r="G63" s="140" t="str">
        <f>IF(C63&lt;&gt;"",'Element relatif aux mesures (I)'!X63,"")</f>
        <v/>
      </c>
      <c r="H63" s="137"/>
      <c r="I63" s="135"/>
      <c r="J63" s="139"/>
      <c r="K63" s="141"/>
    </row>
    <row r="64" spans="1:11" s="142" customFormat="1" x14ac:dyDescent="0.2">
      <c r="A64" s="135" t="str">
        <f>IF('Element relatif aux mesures (I)'!A64&lt;&gt;"",'Element relatif aux mesures (I)'!A64,"")</f>
        <v/>
      </c>
      <c r="B64" s="136" t="str">
        <f>IF('Element relatif aux mesures (I)'!B64&lt;&gt;"",'Element relatif aux mesures (I)'!B64,"")</f>
        <v/>
      </c>
      <c r="C64" s="137" t="str">
        <f>IF('Element relatif aux mesures (I)'!C64&lt;&gt;"",'Element relatif aux mesures (I)'!C64,"")</f>
        <v/>
      </c>
      <c r="D64" s="138" t="str">
        <f>IF('Element relatif aux mesures (I)'!D64&lt;&gt;"",'Element relatif aux mesures (I)'!D64,"")</f>
        <v/>
      </c>
      <c r="E64" s="144" t="str">
        <f>IF(C64&lt;&gt;"",'Element relatif aux mesures (I)'!E64,"")</f>
        <v/>
      </c>
      <c r="F64" s="139" t="str">
        <f>IF(C64&lt;&gt;"",(1-'Element relatif aux mesures (I)'!N64) * 'Element relatif aux mesures (I)'!L64,"")</f>
        <v/>
      </c>
      <c r="G64" s="140" t="str">
        <f>IF(C64&lt;&gt;"",'Element relatif aux mesures (I)'!X64,"")</f>
        <v/>
      </c>
      <c r="H64" s="137"/>
      <c r="I64" s="135"/>
      <c r="J64" s="139"/>
      <c r="K64" s="141"/>
    </row>
    <row r="65" spans="1:11" s="142" customFormat="1" x14ac:dyDescent="0.2">
      <c r="A65" s="135" t="str">
        <f>IF('Element relatif aux mesures (I)'!A65&lt;&gt;"",'Element relatif aux mesures (I)'!A65,"")</f>
        <v/>
      </c>
      <c r="B65" s="136" t="str">
        <f>IF('Element relatif aux mesures (I)'!B65&lt;&gt;"",'Element relatif aux mesures (I)'!B65,"")</f>
        <v/>
      </c>
      <c r="C65" s="137" t="str">
        <f>IF('Element relatif aux mesures (I)'!C65&lt;&gt;"",'Element relatif aux mesures (I)'!C65,"")</f>
        <v/>
      </c>
      <c r="D65" s="138" t="str">
        <f>IF('Element relatif aux mesures (I)'!D65&lt;&gt;"",'Element relatif aux mesures (I)'!D65,"")</f>
        <v/>
      </c>
      <c r="E65" s="144" t="str">
        <f>IF(C65&lt;&gt;"",'Element relatif aux mesures (I)'!E65,"")</f>
        <v/>
      </c>
      <c r="F65" s="139" t="str">
        <f>IF(C65&lt;&gt;"",(1-'Element relatif aux mesures (I)'!N65) * 'Element relatif aux mesures (I)'!L65,"")</f>
        <v/>
      </c>
      <c r="G65" s="140" t="str">
        <f>IF(C65&lt;&gt;"",'Element relatif aux mesures (I)'!X65,"")</f>
        <v/>
      </c>
      <c r="H65" s="137"/>
      <c r="I65" s="135"/>
      <c r="J65" s="139"/>
      <c r="K65" s="141"/>
    </row>
    <row r="66" spans="1:11" s="142" customFormat="1" x14ac:dyDescent="0.2">
      <c r="A66" s="135" t="str">
        <f>IF('Element relatif aux mesures (I)'!A66&lt;&gt;"",'Element relatif aux mesures (I)'!A66,"")</f>
        <v/>
      </c>
      <c r="B66" s="136" t="str">
        <f>IF('Element relatif aux mesures (I)'!B66&lt;&gt;"",'Element relatif aux mesures (I)'!B66,"")</f>
        <v/>
      </c>
      <c r="C66" s="137" t="str">
        <f>IF('Element relatif aux mesures (I)'!C66&lt;&gt;"",'Element relatif aux mesures (I)'!C66,"")</f>
        <v/>
      </c>
      <c r="D66" s="138" t="str">
        <f>IF('Element relatif aux mesures (I)'!D66&lt;&gt;"",'Element relatif aux mesures (I)'!D66,"")</f>
        <v/>
      </c>
      <c r="E66" s="144" t="str">
        <f>IF(C66&lt;&gt;"",'Element relatif aux mesures (I)'!E66,"")</f>
        <v/>
      </c>
      <c r="F66" s="139" t="str">
        <f>IF(C66&lt;&gt;"",(1-'Element relatif aux mesures (I)'!N66) * 'Element relatif aux mesures (I)'!L66,"")</f>
        <v/>
      </c>
      <c r="G66" s="140" t="str">
        <f>IF(C66&lt;&gt;"",'Element relatif aux mesures (I)'!X66,"")</f>
        <v/>
      </c>
      <c r="H66" s="137"/>
      <c r="I66" s="135"/>
      <c r="J66" s="139"/>
      <c r="K66" s="141"/>
    </row>
    <row r="67" spans="1:11" s="142" customFormat="1" x14ac:dyDescent="0.2">
      <c r="A67" s="135" t="str">
        <f>IF('Element relatif aux mesures (I)'!A67&lt;&gt;"",'Element relatif aux mesures (I)'!A67,"")</f>
        <v/>
      </c>
      <c r="B67" s="136" t="str">
        <f>IF('Element relatif aux mesures (I)'!B67&lt;&gt;"",'Element relatif aux mesures (I)'!B67,"")</f>
        <v/>
      </c>
      <c r="C67" s="137" t="str">
        <f>IF('Element relatif aux mesures (I)'!C67&lt;&gt;"",'Element relatif aux mesures (I)'!C67,"")</f>
        <v/>
      </c>
      <c r="D67" s="138" t="str">
        <f>IF('Element relatif aux mesures (I)'!D67&lt;&gt;"",'Element relatif aux mesures (I)'!D67,"")</f>
        <v/>
      </c>
      <c r="E67" s="144" t="str">
        <f>IF(C67&lt;&gt;"",'Element relatif aux mesures (I)'!E67,"")</f>
        <v/>
      </c>
      <c r="F67" s="139" t="str">
        <f>IF(C67&lt;&gt;"",(1-'Element relatif aux mesures (I)'!N67) * 'Element relatif aux mesures (I)'!L67,"")</f>
        <v/>
      </c>
      <c r="G67" s="140" t="str">
        <f>IF(C67&lt;&gt;"",'Element relatif aux mesures (I)'!X67,"")</f>
        <v/>
      </c>
      <c r="H67" s="137"/>
      <c r="I67" s="135"/>
      <c r="J67" s="139"/>
      <c r="K67" s="141"/>
    </row>
    <row r="68" spans="1:11" s="142" customFormat="1" x14ac:dyDescent="0.2">
      <c r="A68" s="135" t="str">
        <f>IF('Element relatif aux mesures (I)'!A68&lt;&gt;"",'Element relatif aux mesures (I)'!A68,"")</f>
        <v/>
      </c>
      <c r="B68" s="136" t="str">
        <f>IF('Element relatif aux mesures (I)'!B68&lt;&gt;"",'Element relatif aux mesures (I)'!B68,"")</f>
        <v/>
      </c>
      <c r="C68" s="137" t="str">
        <f>IF('Element relatif aux mesures (I)'!C68&lt;&gt;"",'Element relatif aux mesures (I)'!C68,"")</f>
        <v/>
      </c>
      <c r="D68" s="138" t="str">
        <f>IF('Element relatif aux mesures (I)'!D68&lt;&gt;"",'Element relatif aux mesures (I)'!D68,"")</f>
        <v/>
      </c>
      <c r="E68" s="144" t="str">
        <f>IF(C68&lt;&gt;"",'Element relatif aux mesures (I)'!E68,"")</f>
        <v/>
      </c>
      <c r="F68" s="139" t="str">
        <f>IF(C68&lt;&gt;"",(1-'Element relatif aux mesures (I)'!N68) * 'Element relatif aux mesures (I)'!L68,"")</f>
        <v/>
      </c>
      <c r="G68" s="140" t="str">
        <f>IF(C68&lt;&gt;"",'Element relatif aux mesures (I)'!X68,"")</f>
        <v/>
      </c>
      <c r="H68" s="137"/>
      <c r="I68" s="135"/>
      <c r="J68" s="139"/>
      <c r="K68" s="141"/>
    </row>
    <row r="69" spans="1:11" s="142" customFormat="1" x14ac:dyDescent="0.2">
      <c r="A69" s="135" t="str">
        <f>IF('Element relatif aux mesures (I)'!A69&lt;&gt;"",'Element relatif aux mesures (I)'!A69,"")</f>
        <v/>
      </c>
      <c r="B69" s="136" t="str">
        <f>IF('Element relatif aux mesures (I)'!B69&lt;&gt;"",'Element relatif aux mesures (I)'!B69,"")</f>
        <v/>
      </c>
      <c r="C69" s="137" t="str">
        <f>IF('Element relatif aux mesures (I)'!C69&lt;&gt;"",'Element relatif aux mesures (I)'!C69,"")</f>
        <v/>
      </c>
      <c r="D69" s="138" t="str">
        <f>IF('Element relatif aux mesures (I)'!D69&lt;&gt;"",'Element relatif aux mesures (I)'!D69,"")</f>
        <v/>
      </c>
      <c r="E69" s="144" t="str">
        <f>IF(C69&lt;&gt;"",'Element relatif aux mesures (I)'!E69,"")</f>
        <v/>
      </c>
      <c r="F69" s="139" t="str">
        <f>IF(C69&lt;&gt;"",(1-'Element relatif aux mesures (I)'!N69) * 'Element relatif aux mesures (I)'!L69,"")</f>
        <v/>
      </c>
      <c r="G69" s="140" t="str">
        <f>IF(C69&lt;&gt;"",'Element relatif aux mesures (I)'!X69,"")</f>
        <v/>
      </c>
      <c r="H69" s="137"/>
      <c r="I69" s="135"/>
      <c r="J69" s="139"/>
      <c r="K69" s="141"/>
    </row>
    <row r="70" spans="1:11" s="142" customFormat="1" x14ac:dyDescent="0.2">
      <c r="A70" s="135" t="str">
        <f>IF('Element relatif aux mesures (I)'!A70&lt;&gt;"",'Element relatif aux mesures (I)'!A70,"")</f>
        <v/>
      </c>
      <c r="B70" s="136" t="str">
        <f>IF('Element relatif aux mesures (I)'!B70&lt;&gt;"",'Element relatif aux mesures (I)'!B70,"")</f>
        <v/>
      </c>
      <c r="C70" s="137" t="str">
        <f>IF('Element relatif aux mesures (I)'!C70&lt;&gt;"",'Element relatif aux mesures (I)'!C70,"")</f>
        <v/>
      </c>
      <c r="D70" s="138" t="str">
        <f>IF('Element relatif aux mesures (I)'!D70&lt;&gt;"",'Element relatif aux mesures (I)'!D70,"")</f>
        <v/>
      </c>
      <c r="E70" s="144" t="str">
        <f>IF(C70&lt;&gt;"",'Element relatif aux mesures (I)'!E70,"")</f>
        <v/>
      </c>
      <c r="F70" s="139" t="str">
        <f>IF(C70&lt;&gt;"",(1-'Element relatif aux mesures (I)'!N70) * 'Element relatif aux mesures (I)'!L70,"")</f>
        <v/>
      </c>
      <c r="G70" s="140" t="str">
        <f>IF(C70&lt;&gt;"",'Element relatif aux mesures (I)'!X70,"")</f>
        <v/>
      </c>
      <c r="H70" s="137"/>
      <c r="I70" s="135"/>
      <c r="J70" s="139"/>
      <c r="K70" s="141"/>
    </row>
    <row r="71" spans="1:11" s="142" customFormat="1" x14ac:dyDescent="0.2">
      <c r="A71" s="135" t="str">
        <f>IF('Element relatif aux mesures (I)'!A71&lt;&gt;"",'Element relatif aux mesures (I)'!A71,"")</f>
        <v/>
      </c>
      <c r="B71" s="136" t="str">
        <f>IF('Element relatif aux mesures (I)'!B71&lt;&gt;"",'Element relatif aux mesures (I)'!B71,"")</f>
        <v/>
      </c>
      <c r="C71" s="137" t="str">
        <f>IF('Element relatif aux mesures (I)'!C71&lt;&gt;"",'Element relatif aux mesures (I)'!C71,"")</f>
        <v/>
      </c>
      <c r="D71" s="138" t="str">
        <f>IF('Element relatif aux mesures (I)'!D71&lt;&gt;"",'Element relatif aux mesures (I)'!D71,"")</f>
        <v/>
      </c>
      <c r="E71" s="144" t="str">
        <f>IF(C71&lt;&gt;"",'Element relatif aux mesures (I)'!E71,"")</f>
        <v/>
      </c>
      <c r="F71" s="139" t="str">
        <f>IF(C71&lt;&gt;"",(1-'Element relatif aux mesures (I)'!N71) * 'Element relatif aux mesures (I)'!L71,"")</f>
        <v/>
      </c>
      <c r="G71" s="140" t="str">
        <f>IF(C71&lt;&gt;"",'Element relatif aux mesures (I)'!X71,"")</f>
        <v/>
      </c>
      <c r="H71" s="137"/>
      <c r="I71" s="135"/>
      <c r="J71" s="139"/>
      <c r="K71" s="141"/>
    </row>
    <row r="72" spans="1:11" s="142" customFormat="1" x14ac:dyDescent="0.2">
      <c r="A72" s="135" t="str">
        <f>IF('Element relatif aux mesures (I)'!A72&lt;&gt;"",'Element relatif aux mesures (I)'!A72,"")</f>
        <v/>
      </c>
      <c r="B72" s="136" t="str">
        <f>IF('Element relatif aux mesures (I)'!B72&lt;&gt;"",'Element relatif aux mesures (I)'!B72,"")</f>
        <v/>
      </c>
      <c r="C72" s="137" t="str">
        <f>IF('Element relatif aux mesures (I)'!C72&lt;&gt;"",'Element relatif aux mesures (I)'!C72,"")</f>
        <v/>
      </c>
      <c r="D72" s="138" t="str">
        <f>IF('Element relatif aux mesures (I)'!D72&lt;&gt;"",'Element relatif aux mesures (I)'!D72,"")</f>
        <v/>
      </c>
      <c r="E72" s="144" t="str">
        <f>IF(C72&lt;&gt;"",'Element relatif aux mesures (I)'!E72,"")</f>
        <v/>
      </c>
      <c r="F72" s="139" t="str">
        <f>IF(C72&lt;&gt;"",(1-'Element relatif aux mesures (I)'!N72) * 'Element relatif aux mesures (I)'!L72,"")</f>
        <v/>
      </c>
      <c r="G72" s="140" t="str">
        <f>IF(C72&lt;&gt;"",'Element relatif aux mesures (I)'!X72,"")</f>
        <v/>
      </c>
      <c r="H72" s="137"/>
      <c r="I72" s="135"/>
      <c r="J72" s="139"/>
      <c r="K72" s="141"/>
    </row>
    <row r="73" spans="1:11" s="142" customFormat="1" x14ac:dyDescent="0.2">
      <c r="A73" s="135" t="str">
        <f>IF('Element relatif aux mesures (I)'!A73&lt;&gt;"",'Element relatif aux mesures (I)'!A73,"")</f>
        <v/>
      </c>
      <c r="B73" s="136" t="str">
        <f>IF('Element relatif aux mesures (I)'!B73&lt;&gt;"",'Element relatif aux mesures (I)'!B73,"")</f>
        <v/>
      </c>
      <c r="C73" s="137" t="str">
        <f>IF('Element relatif aux mesures (I)'!C73&lt;&gt;"",'Element relatif aux mesures (I)'!C73,"")</f>
        <v/>
      </c>
      <c r="D73" s="138" t="str">
        <f>IF('Element relatif aux mesures (I)'!D73&lt;&gt;"",'Element relatif aux mesures (I)'!D73,"")</f>
        <v/>
      </c>
      <c r="E73" s="144" t="str">
        <f>IF(C73&lt;&gt;"",'Element relatif aux mesures (I)'!E73,"")</f>
        <v/>
      </c>
      <c r="F73" s="139" t="str">
        <f>IF(C73&lt;&gt;"",(1-'Element relatif aux mesures (I)'!N73) * 'Element relatif aux mesures (I)'!L73,"")</f>
        <v/>
      </c>
      <c r="G73" s="140" t="str">
        <f>IF(C73&lt;&gt;"",'Element relatif aux mesures (I)'!X73,"")</f>
        <v/>
      </c>
      <c r="H73" s="137"/>
      <c r="I73" s="135"/>
      <c r="J73" s="139"/>
      <c r="K73" s="141"/>
    </row>
    <row r="74" spans="1:11" s="142" customFormat="1" x14ac:dyDescent="0.2">
      <c r="A74" s="135" t="str">
        <f>IF('Element relatif aux mesures (I)'!A74&lt;&gt;"",'Element relatif aux mesures (I)'!A74,"")</f>
        <v/>
      </c>
      <c r="B74" s="136" t="str">
        <f>IF('Element relatif aux mesures (I)'!B74&lt;&gt;"",'Element relatif aux mesures (I)'!B74,"")</f>
        <v/>
      </c>
      <c r="C74" s="137" t="str">
        <f>IF('Element relatif aux mesures (I)'!C74&lt;&gt;"",'Element relatif aux mesures (I)'!C74,"")</f>
        <v/>
      </c>
      <c r="D74" s="138" t="str">
        <f>IF('Element relatif aux mesures (I)'!D74&lt;&gt;"",'Element relatif aux mesures (I)'!D74,"")</f>
        <v/>
      </c>
      <c r="E74" s="144" t="str">
        <f>IF(C74&lt;&gt;"",'Element relatif aux mesures (I)'!E74,"")</f>
        <v/>
      </c>
      <c r="F74" s="139" t="str">
        <f>IF(C74&lt;&gt;"",(1-'Element relatif aux mesures (I)'!N74) * 'Element relatif aux mesures (I)'!L74,"")</f>
        <v/>
      </c>
      <c r="G74" s="140" t="str">
        <f>IF(C74&lt;&gt;"",'Element relatif aux mesures (I)'!X74,"")</f>
        <v/>
      </c>
      <c r="H74" s="137"/>
      <c r="I74" s="135"/>
      <c r="J74" s="139"/>
      <c r="K74" s="141"/>
    </row>
    <row r="75" spans="1:11" s="142" customFormat="1" x14ac:dyDescent="0.2">
      <c r="A75" s="135" t="str">
        <f>IF('Element relatif aux mesures (I)'!A75&lt;&gt;"",'Element relatif aux mesures (I)'!A75,"")</f>
        <v/>
      </c>
      <c r="B75" s="136" t="str">
        <f>IF('Element relatif aux mesures (I)'!B75&lt;&gt;"",'Element relatif aux mesures (I)'!B75,"")</f>
        <v/>
      </c>
      <c r="C75" s="137" t="str">
        <f>IF('Element relatif aux mesures (I)'!C75&lt;&gt;"",'Element relatif aux mesures (I)'!C75,"")</f>
        <v/>
      </c>
      <c r="D75" s="138" t="str">
        <f>IF('Element relatif aux mesures (I)'!D75&lt;&gt;"",'Element relatif aux mesures (I)'!D75,"")</f>
        <v/>
      </c>
      <c r="E75" s="144" t="str">
        <f>IF(C75&lt;&gt;"",'Element relatif aux mesures (I)'!E75,"")</f>
        <v/>
      </c>
      <c r="F75" s="139" t="str">
        <f>IF(C75&lt;&gt;"",(1-'Element relatif aux mesures (I)'!N75) * 'Element relatif aux mesures (I)'!L75,"")</f>
        <v/>
      </c>
      <c r="G75" s="140" t="str">
        <f>IF(C75&lt;&gt;"",'Element relatif aux mesures (I)'!X75,"")</f>
        <v/>
      </c>
      <c r="H75" s="137"/>
      <c r="I75" s="135"/>
      <c r="J75" s="139"/>
      <c r="K75" s="141"/>
    </row>
    <row r="76" spans="1:11" s="142" customFormat="1" x14ac:dyDescent="0.2">
      <c r="A76" s="135" t="str">
        <f>IF('Element relatif aux mesures (I)'!A76&lt;&gt;"",'Element relatif aux mesures (I)'!A76,"")</f>
        <v/>
      </c>
      <c r="B76" s="136" t="str">
        <f>IF('Element relatif aux mesures (I)'!B76&lt;&gt;"",'Element relatif aux mesures (I)'!B76,"")</f>
        <v/>
      </c>
      <c r="C76" s="137" t="str">
        <f>IF('Element relatif aux mesures (I)'!C76&lt;&gt;"",'Element relatif aux mesures (I)'!C76,"")</f>
        <v/>
      </c>
      <c r="D76" s="138" t="str">
        <f>IF('Element relatif aux mesures (I)'!D76&lt;&gt;"",'Element relatif aux mesures (I)'!D76,"")</f>
        <v/>
      </c>
      <c r="E76" s="144" t="str">
        <f>IF(C76&lt;&gt;"",'Element relatif aux mesures (I)'!E76,"")</f>
        <v/>
      </c>
      <c r="F76" s="139" t="str">
        <f>IF(C76&lt;&gt;"",(1-'Element relatif aux mesures (I)'!N76) * 'Element relatif aux mesures (I)'!L76,"")</f>
        <v/>
      </c>
      <c r="G76" s="140" t="str">
        <f>IF(C76&lt;&gt;"",'Element relatif aux mesures (I)'!X76,"")</f>
        <v/>
      </c>
      <c r="H76" s="137"/>
      <c r="I76" s="135"/>
      <c r="J76" s="139"/>
      <c r="K76" s="141"/>
    </row>
    <row r="77" spans="1:11" s="142" customFormat="1" x14ac:dyDescent="0.2">
      <c r="A77" s="135" t="str">
        <f>IF('Element relatif aux mesures (I)'!A77&lt;&gt;"",'Element relatif aux mesures (I)'!A77,"")</f>
        <v/>
      </c>
      <c r="B77" s="136" t="str">
        <f>IF('Element relatif aux mesures (I)'!B77&lt;&gt;"",'Element relatif aux mesures (I)'!B77,"")</f>
        <v/>
      </c>
      <c r="C77" s="137" t="str">
        <f>IF('Element relatif aux mesures (I)'!C77&lt;&gt;"",'Element relatif aux mesures (I)'!C77,"")</f>
        <v/>
      </c>
      <c r="D77" s="138" t="str">
        <f>IF('Element relatif aux mesures (I)'!D77&lt;&gt;"",'Element relatif aux mesures (I)'!D77,"")</f>
        <v/>
      </c>
      <c r="E77" s="144" t="str">
        <f>IF(C77&lt;&gt;"",'Element relatif aux mesures (I)'!E77,"")</f>
        <v/>
      </c>
      <c r="F77" s="139" t="str">
        <f>IF(C77&lt;&gt;"",(1-'Element relatif aux mesures (I)'!N77) * 'Element relatif aux mesures (I)'!L77,"")</f>
        <v/>
      </c>
      <c r="G77" s="140" t="str">
        <f>IF(C77&lt;&gt;"",'Element relatif aux mesures (I)'!X77,"")</f>
        <v/>
      </c>
      <c r="H77" s="137"/>
      <c r="I77" s="135"/>
      <c r="J77" s="139"/>
      <c r="K77" s="141"/>
    </row>
    <row r="78" spans="1:11" s="142" customFormat="1" x14ac:dyDescent="0.2">
      <c r="A78" s="135" t="str">
        <f>IF('Element relatif aux mesures (I)'!A78&lt;&gt;"",'Element relatif aux mesures (I)'!A78,"")</f>
        <v/>
      </c>
      <c r="B78" s="136" t="str">
        <f>IF('Element relatif aux mesures (I)'!B78&lt;&gt;"",'Element relatif aux mesures (I)'!B78,"")</f>
        <v/>
      </c>
      <c r="C78" s="137" t="str">
        <f>IF('Element relatif aux mesures (I)'!C78&lt;&gt;"",'Element relatif aux mesures (I)'!C78,"")</f>
        <v/>
      </c>
      <c r="D78" s="138" t="str">
        <f>IF('Element relatif aux mesures (I)'!D78&lt;&gt;"",'Element relatif aux mesures (I)'!D78,"")</f>
        <v/>
      </c>
      <c r="E78" s="144" t="str">
        <f>IF(C78&lt;&gt;"",'Element relatif aux mesures (I)'!E78,"")</f>
        <v/>
      </c>
      <c r="F78" s="139" t="str">
        <f>IF(C78&lt;&gt;"",(1-'Element relatif aux mesures (I)'!N78) * 'Element relatif aux mesures (I)'!L78,"")</f>
        <v/>
      </c>
      <c r="G78" s="140" t="str">
        <f>IF(C78&lt;&gt;"",'Element relatif aux mesures (I)'!X78,"")</f>
        <v/>
      </c>
      <c r="H78" s="137"/>
      <c r="I78" s="135"/>
      <c r="J78" s="139"/>
      <c r="K78" s="141"/>
    </row>
    <row r="79" spans="1:11" s="142" customFormat="1" x14ac:dyDescent="0.2">
      <c r="A79" s="135" t="str">
        <f>IF('Element relatif aux mesures (I)'!A79&lt;&gt;"",'Element relatif aux mesures (I)'!A79,"")</f>
        <v/>
      </c>
      <c r="B79" s="136" t="str">
        <f>IF('Element relatif aux mesures (I)'!B79&lt;&gt;"",'Element relatif aux mesures (I)'!B79,"")</f>
        <v/>
      </c>
      <c r="C79" s="137" t="str">
        <f>IF('Element relatif aux mesures (I)'!C79&lt;&gt;"",'Element relatif aux mesures (I)'!C79,"")</f>
        <v/>
      </c>
      <c r="D79" s="138" t="str">
        <f>IF('Element relatif aux mesures (I)'!D79&lt;&gt;"",'Element relatif aux mesures (I)'!D79,"")</f>
        <v/>
      </c>
      <c r="E79" s="144" t="str">
        <f>IF(C79&lt;&gt;"",'Element relatif aux mesures (I)'!E79,"")</f>
        <v/>
      </c>
      <c r="F79" s="139" t="str">
        <f>IF(C79&lt;&gt;"",(1-'Element relatif aux mesures (I)'!N79) * 'Element relatif aux mesures (I)'!L79,"")</f>
        <v/>
      </c>
      <c r="G79" s="140" t="str">
        <f>IF(C79&lt;&gt;"",'Element relatif aux mesures (I)'!X79,"")</f>
        <v/>
      </c>
      <c r="H79" s="137"/>
      <c r="I79" s="135"/>
      <c r="J79" s="139"/>
      <c r="K79" s="141"/>
    </row>
    <row r="80" spans="1:11" s="142" customFormat="1" x14ac:dyDescent="0.2">
      <c r="A80" s="135" t="str">
        <f>IF('Element relatif aux mesures (I)'!A80&lt;&gt;"",'Element relatif aux mesures (I)'!A80,"")</f>
        <v/>
      </c>
      <c r="B80" s="136" t="str">
        <f>IF('Element relatif aux mesures (I)'!B80&lt;&gt;"",'Element relatif aux mesures (I)'!B80,"")</f>
        <v/>
      </c>
      <c r="C80" s="137" t="str">
        <f>IF('Element relatif aux mesures (I)'!C80&lt;&gt;"",'Element relatif aux mesures (I)'!C80,"")</f>
        <v/>
      </c>
      <c r="D80" s="138" t="str">
        <f>IF('Element relatif aux mesures (I)'!D80&lt;&gt;"",'Element relatif aux mesures (I)'!D80,"")</f>
        <v/>
      </c>
      <c r="E80" s="144" t="str">
        <f>IF(C80&lt;&gt;"",'Element relatif aux mesures (I)'!E80,"")</f>
        <v/>
      </c>
      <c r="F80" s="139" t="str">
        <f>IF(C80&lt;&gt;"",(1-'Element relatif aux mesures (I)'!N80) * 'Element relatif aux mesures (I)'!L80,"")</f>
        <v/>
      </c>
      <c r="G80" s="140" t="str">
        <f>IF(C80&lt;&gt;"",'Element relatif aux mesures (I)'!X80,"")</f>
        <v/>
      </c>
      <c r="H80" s="137"/>
      <c r="I80" s="135"/>
      <c r="J80" s="139"/>
      <c r="K80" s="141"/>
    </row>
    <row r="81" spans="1:11" s="142" customFormat="1" x14ac:dyDescent="0.2">
      <c r="A81" s="135" t="str">
        <f>IF('Element relatif aux mesures (I)'!A81&lt;&gt;"",'Element relatif aux mesures (I)'!A81,"")</f>
        <v/>
      </c>
      <c r="B81" s="136" t="str">
        <f>IF('Element relatif aux mesures (I)'!B81&lt;&gt;"",'Element relatif aux mesures (I)'!B81,"")</f>
        <v/>
      </c>
      <c r="C81" s="137" t="str">
        <f>IF('Element relatif aux mesures (I)'!C81&lt;&gt;"",'Element relatif aux mesures (I)'!C81,"")</f>
        <v/>
      </c>
      <c r="D81" s="138" t="str">
        <f>IF('Element relatif aux mesures (I)'!D81&lt;&gt;"",'Element relatif aux mesures (I)'!D81,"")</f>
        <v/>
      </c>
      <c r="E81" s="144" t="str">
        <f>IF(C81&lt;&gt;"",'Element relatif aux mesures (I)'!E81,"")</f>
        <v/>
      </c>
      <c r="F81" s="139" t="str">
        <f>IF(C81&lt;&gt;"",(1-'Element relatif aux mesures (I)'!N81) * 'Element relatif aux mesures (I)'!L81,"")</f>
        <v/>
      </c>
      <c r="G81" s="140" t="str">
        <f>IF(C81&lt;&gt;"",'Element relatif aux mesures (I)'!X81,"")</f>
        <v/>
      </c>
      <c r="H81" s="137"/>
      <c r="I81" s="135"/>
      <c r="J81" s="139"/>
      <c r="K81" s="141"/>
    </row>
    <row r="82" spans="1:11" s="142" customFormat="1" x14ac:dyDescent="0.2">
      <c r="A82" s="135" t="str">
        <f>IF('Element relatif aux mesures (I)'!A82&lt;&gt;"",'Element relatif aux mesures (I)'!A82,"")</f>
        <v/>
      </c>
      <c r="B82" s="136" t="str">
        <f>IF('Element relatif aux mesures (I)'!B82&lt;&gt;"",'Element relatif aux mesures (I)'!B82,"")</f>
        <v/>
      </c>
      <c r="C82" s="137" t="str">
        <f>IF('Element relatif aux mesures (I)'!C82&lt;&gt;"",'Element relatif aux mesures (I)'!C82,"")</f>
        <v/>
      </c>
      <c r="D82" s="138" t="str">
        <f>IF('Element relatif aux mesures (I)'!D82&lt;&gt;"",'Element relatif aux mesures (I)'!D82,"")</f>
        <v/>
      </c>
      <c r="E82" s="144" t="str">
        <f>IF(C82&lt;&gt;"",'Element relatif aux mesures (I)'!E82,"")</f>
        <v/>
      </c>
      <c r="F82" s="139" t="str">
        <f>IF(C82&lt;&gt;"",(1-'Element relatif aux mesures (I)'!N82) * 'Element relatif aux mesures (I)'!L82,"")</f>
        <v/>
      </c>
      <c r="G82" s="140" t="str">
        <f>IF(C82&lt;&gt;"",'Element relatif aux mesures (I)'!X82,"")</f>
        <v/>
      </c>
      <c r="H82" s="137"/>
      <c r="I82" s="135"/>
      <c r="J82" s="139"/>
      <c r="K82" s="141"/>
    </row>
    <row r="83" spans="1:11" s="142" customFormat="1" x14ac:dyDescent="0.2">
      <c r="A83" s="135" t="str">
        <f>IF('Element relatif aux mesures (I)'!A83&lt;&gt;"",'Element relatif aux mesures (I)'!A83,"")</f>
        <v/>
      </c>
      <c r="B83" s="136" t="str">
        <f>IF('Element relatif aux mesures (I)'!B83&lt;&gt;"",'Element relatif aux mesures (I)'!B83,"")</f>
        <v/>
      </c>
      <c r="C83" s="137" t="str">
        <f>IF('Element relatif aux mesures (I)'!C83&lt;&gt;"",'Element relatif aux mesures (I)'!C83,"")</f>
        <v/>
      </c>
      <c r="D83" s="138" t="str">
        <f>IF('Element relatif aux mesures (I)'!D83&lt;&gt;"",'Element relatif aux mesures (I)'!D83,"")</f>
        <v/>
      </c>
      <c r="E83" s="144" t="str">
        <f>IF(C83&lt;&gt;"",'Element relatif aux mesures (I)'!E83,"")</f>
        <v/>
      </c>
      <c r="F83" s="139" t="str">
        <f>IF(C83&lt;&gt;"",(1-'Element relatif aux mesures (I)'!N83) * 'Element relatif aux mesures (I)'!L83,"")</f>
        <v/>
      </c>
      <c r="G83" s="140" t="str">
        <f>IF(C83&lt;&gt;"",'Element relatif aux mesures (I)'!X83,"")</f>
        <v/>
      </c>
      <c r="H83" s="137"/>
      <c r="I83" s="135"/>
      <c r="J83" s="139"/>
      <c r="K83" s="141"/>
    </row>
    <row r="84" spans="1:11" s="142" customFormat="1" x14ac:dyDescent="0.2">
      <c r="A84" s="135" t="str">
        <f>IF('Element relatif aux mesures (I)'!A84&lt;&gt;"",'Element relatif aux mesures (I)'!A84,"")</f>
        <v/>
      </c>
      <c r="B84" s="136" t="str">
        <f>IF('Element relatif aux mesures (I)'!B84&lt;&gt;"",'Element relatif aux mesures (I)'!B84,"")</f>
        <v/>
      </c>
      <c r="C84" s="137" t="str">
        <f>IF('Element relatif aux mesures (I)'!C84&lt;&gt;"",'Element relatif aux mesures (I)'!C84,"")</f>
        <v/>
      </c>
      <c r="D84" s="138" t="str">
        <f>IF('Element relatif aux mesures (I)'!D84&lt;&gt;"",'Element relatif aux mesures (I)'!D84,"")</f>
        <v/>
      </c>
      <c r="E84" s="144" t="str">
        <f>IF(C84&lt;&gt;"",'Element relatif aux mesures (I)'!E84,"")</f>
        <v/>
      </c>
      <c r="F84" s="139" t="str">
        <f>IF(C84&lt;&gt;"",(1-'Element relatif aux mesures (I)'!N84) * 'Element relatif aux mesures (I)'!L84,"")</f>
        <v/>
      </c>
      <c r="G84" s="140" t="str">
        <f>IF(C84&lt;&gt;"",'Element relatif aux mesures (I)'!X84,"")</f>
        <v/>
      </c>
      <c r="H84" s="137"/>
      <c r="I84" s="135"/>
      <c r="J84" s="139"/>
      <c r="K84" s="141"/>
    </row>
    <row r="85" spans="1:11" s="142" customFormat="1" x14ac:dyDescent="0.2">
      <c r="A85" s="135" t="str">
        <f>IF('Element relatif aux mesures (I)'!A85&lt;&gt;"",'Element relatif aux mesures (I)'!A85,"")</f>
        <v/>
      </c>
      <c r="B85" s="136" t="str">
        <f>IF('Element relatif aux mesures (I)'!B85&lt;&gt;"",'Element relatif aux mesures (I)'!B85,"")</f>
        <v/>
      </c>
      <c r="C85" s="137" t="str">
        <f>IF('Element relatif aux mesures (I)'!C85&lt;&gt;"",'Element relatif aux mesures (I)'!C85,"")</f>
        <v/>
      </c>
      <c r="D85" s="138" t="str">
        <f>IF('Element relatif aux mesures (I)'!D85&lt;&gt;"",'Element relatif aux mesures (I)'!D85,"")</f>
        <v/>
      </c>
      <c r="E85" s="144" t="str">
        <f>IF(C85&lt;&gt;"",'Element relatif aux mesures (I)'!E85,"")</f>
        <v/>
      </c>
      <c r="F85" s="139" t="str">
        <f>IF(C85&lt;&gt;"",(1-'Element relatif aux mesures (I)'!N85) * 'Element relatif aux mesures (I)'!L85,"")</f>
        <v/>
      </c>
      <c r="G85" s="140" t="str">
        <f>IF(C85&lt;&gt;"",'Element relatif aux mesures (I)'!X85,"")</f>
        <v/>
      </c>
      <c r="H85" s="137"/>
      <c r="I85" s="135"/>
      <c r="J85" s="139"/>
      <c r="K85" s="141"/>
    </row>
    <row r="86" spans="1:11" s="142" customFormat="1" x14ac:dyDescent="0.2">
      <c r="A86" s="135" t="str">
        <f>IF('Element relatif aux mesures (I)'!A86&lt;&gt;"",'Element relatif aux mesures (I)'!A86,"")</f>
        <v/>
      </c>
      <c r="B86" s="136" t="str">
        <f>IF('Element relatif aux mesures (I)'!B86&lt;&gt;"",'Element relatif aux mesures (I)'!B86,"")</f>
        <v/>
      </c>
      <c r="C86" s="137" t="str">
        <f>IF('Element relatif aux mesures (I)'!C86&lt;&gt;"",'Element relatif aux mesures (I)'!C86,"")</f>
        <v/>
      </c>
      <c r="D86" s="138" t="str">
        <f>IF('Element relatif aux mesures (I)'!D86&lt;&gt;"",'Element relatif aux mesures (I)'!D86,"")</f>
        <v/>
      </c>
      <c r="E86" s="144" t="str">
        <f>IF(C86&lt;&gt;"",'Element relatif aux mesures (I)'!E86,"")</f>
        <v/>
      </c>
      <c r="F86" s="139" t="str">
        <f>IF(C86&lt;&gt;"",(1-'Element relatif aux mesures (I)'!N86) * 'Element relatif aux mesures (I)'!L86,"")</f>
        <v/>
      </c>
      <c r="G86" s="140" t="str">
        <f>IF(C86&lt;&gt;"",'Element relatif aux mesures (I)'!X86,"")</f>
        <v/>
      </c>
      <c r="H86" s="137"/>
      <c r="I86" s="135"/>
      <c r="J86" s="139"/>
      <c r="K86" s="141"/>
    </row>
    <row r="87" spans="1:11" s="142" customFormat="1" x14ac:dyDescent="0.2">
      <c r="A87" s="135" t="str">
        <f>IF('Element relatif aux mesures (I)'!A87&lt;&gt;"",'Element relatif aux mesures (I)'!A87,"")</f>
        <v/>
      </c>
      <c r="B87" s="136" t="str">
        <f>IF('Element relatif aux mesures (I)'!B87&lt;&gt;"",'Element relatif aux mesures (I)'!B87,"")</f>
        <v/>
      </c>
      <c r="C87" s="137" t="str">
        <f>IF('Element relatif aux mesures (I)'!C87&lt;&gt;"",'Element relatif aux mesures (I)'!C87,"")</f>
        <v/>
      </c>
      <c r="D87" s="138" t="str">
        <f>IF('Element relatif aux mesures (I)'!D87&lt;&gt;"",'Element relatif aux mesures (I)'!D87,"")</f>
        <v/>
      </c>
      <c r="E87" s="144" t="str">
        <f>IF(C87&lt;&gt;"",'Element relatif aux mesures (I)'!E87,"")</f>
        <v/>
      </c>
      <c r="F87" s="139" t="str">
        <f>IF(C87&lt;&gt;"",(1-'Element relatif aux mesures (I)'!N87) * 'Element relatif aux mesures (I)'!L87,"")</f>
        <v/>
      </c>
      <c r="G87" s="140" t="str">
        <f>IF(C87&lt;&gt;"",'Element relatif aux mesures (I)'!X87,"")</f>
        <v/>
      </c>
      <c r="H87" s="137"/>
      <c r="I87" s="135"/>
      <c r="J87" s="139"/>
      <c r="K87" s="141"/>
    </row>
    <row r="88" spans="1:11" s="142" customFormat="1" x14ac:dyDescent="0.2">
      <c r="A88" s="135" t="str">
        <f>IF('Element relatif aux mesures (I)'!A88&lt;&gt;"",'Element relatif aux mesures (I)'!A88,"")</f>
        <v/>
      </c>
      <c r="B88" s="136" t="str">
        <f>IF('Element relatif aux mesures (I)'!B88&lt;&gt;"",'Element relatif aux mesures (I)'!B88,"")</f>
        <v/>
      </c>
      <c r="C88" s="137" t="str">
        <f>IF('Element relatif aux mesures (I)'!C88&lt;&gt;"",'Element relatif aux mesures (I)'!C88,"")</f>
        <v/>
      </c>
      <c r="D88" s="138" t="str">
        <f>IF('Element relatif aux mesures (I)'!D88&lt;&gt;"",'Element relatif aux mesures (I)'!D88,"")</f>
        <v/>
      </c>
      <c r="E88" s="144" t="str">
        <f>IF(C88&lt;&gt;"",'Element relatif aux mesures (I)'!E88,"")</f>
        <v/>
      </c>
      <c r="F88" s="139" t="str">
        <f>IF(C88&lt;&gt;"",(1-'Element relatif aux mesures (I)'!N88) * 'Element relatif aux mesures (I)'!L88,"")</f>
        <v/>
      </c>
      <c r="G88" s="140" t="str">
        <f>IF(C88&lt;&gt;"",'Element relatif aux mesures (I)'!X88,"")</f>
        <v/>
      </c>
      <c r="H88" s="137"/>
      <c r="I88" s="135"/>
      <c r="J88" s="139"/>
      <c r="K88" s="141"/>
    </row>
    <row r="89" spans="1:11" s="142" customFormat="1" x14ac:dyDescent="0.2">
      <c r="A89" s="135" t="str">
        <f>IF('Element relatif aux mesures (I)'!A89&lt;&gt;"",'Element relatif aux mesures (I)'!A89,"")</f>
        <v/>
      </c>
      <c r="B89" s="136" t="str">
        <f>IF('Element relatif aux mesures (I)'!B89&lt;&gt;"",'Element relatif aux mesures (I)'!B89,"")</f>
        <v/>
      </c>
      <c r="C89" s="137" t="str">
        <f>IF('Element relatif aux mesures (I)'!C89&lt;&gt;"",'Element relatif aux mesures (I)'!C89,"")</f>
        <v/>
      </c>
      <c r="D89" s="138" t="str">
        <f>IF('Element relatif aux mesures (I)'!D89&lt;&gt;"",'Element relatif aux mesures (I)'!D89,"")</f>
        <v/>
      </c>
      <c r="E89" s="144" t="str">
        <f>IF(C89&lt;&gt;"",'Element relatif aux mesures (I)'!E89,"")</f>
        <v/>
      </c>
      <c r="F89" s="139" t="str">
        <f>IF(C89&lt;&gt;"",(1-'Element relatif aux mesures (I)'!N89) * 'Element relatif aux mesures (I)'!L89,"")</f>
        <v/>
      </c>
      <c r="G89" s="140" t="str">
        <f>IF(C89&lt;&gt;"",'Element relatif aux mesures (I)'!X89,"")</f>
        <v/>
      </c>
      <c r="H89" s="137"/>
      <c r="I89" s="135"/>
      <c r="J89" s="139"/>
      <c r="K89" s="141"/>
    </row>
    <row r="90" spans="1:11" s="142" customFormat="1" x14ac:dyDescent="0.2">
      <c r="A90" s="135" t="str">
        <f>IF('Element relatif aux mesures (I)'!A90&lt;&gt;"",'Element relatif aux mesures (I)'!A90,"")</f>
        <v/>
      </c>
      <c r="B90" s="136" t="str">
        <f>IF('Element relatif aux mesures (I)'!B90&lt;&gt;"",'Element relatif aux mesures (I)'!B90,"")</f>
        <v/>
      </c>
      <c r="C90" s="137" t="str">
        <f>IF('Element relatif aux mesures (I)'!C90&lt;&gt;"",'Element relatif aux mesures (I)'!C90,"")</f>
        <v/>
      </c>
      <c r="D90" s="138" t="str">
        <f>IF('Element relatif aux mesures (I)'!D90&lt;&gt;"",'Element relatif aux mesures (I)'!D90,"")</f>
        <v/>
      </c>
      <c r="E90" s="144" t="str">
        <f>IF(C90&lt;&gt;"",'Element relatif aux mesures (I)'!E90,"")</f>
        <v/>
      </c>
      <c r="F90" s="139" t="str">
        <f>IF(C90&lt;&gt;"",(1-'Element relatif aux mesures (I)'!N90) * 'Element relatif aux mesures (I)'!L90,"")</f>
        <v/>
      </c>
      <c r="G90" s="140" t="str">
        <f>IF(C90&lt;&gt;"",'Element relatif aux mesures (I)'!X90,"")</f>
        <v/>
      </c>
      <c r="H90" s="137"/>
      <c r="I90" s="135"/>
      <c r="J90" s="139"/>
      <c r="K90" s="141"/>
    </row>
    <row r="91" spans="1:11" s="142" customFormat="1" x14ac:dyDescent="0.2">
      <c r="A91" s="135" t="str">
        <f>IF('Element relatif aux mesures (I)'!A91&lt;&gt;"",'Element relatif aux mesures (I)'!A91,"")</f>
        <v/>
      </c>
      <c r="B91" s="136" t="str">
        <f>IF('Element relatif aux mesures (I)'!B91&lt;&gt;"",'Element relatif aux mesures (I)'!B91,"")</f>
        <v/>
      </c>
      <c r="C91" s="137" t="str">
        <f>IF('Element relatif aux mesures (I)'!C91&lt;&gt;"",'Element relatif aux mesures (I)'!C91,"")</f>
        <v/>
      </c>
      <c r="D91" s="138" t="str">
        <f>IF('Element relatif aux mesures (I)'!D91&lt;&gt;"",'Element relatif aux mesures (I)'!D91,"")</f>
        <v/>
      </c>
      <c r="E91" s="144" t="str">
        <f>IF(C91&lt;&gt;"",'Element relatif aux mesures (I)'!E91,"")</f>
        <v/>
      </c>
      <c r="F91" s="139" t="str">
        <f>IF(C91&lt;&gt;"",(1-'Element relatif aux mesures (I)'!N91) * 'Element relatif aux mesures (I)'!L91,"")</f>
        <v/>
      </c>
      <c r="G91" s="140" t="str">
        <f>IF(C91&lt;&gt;"",'Element relatif aux mesures (I)'!X91,"")</f>
        <v/>
      </c>
      <c r="H91" s="137"/>
      <c r="I91" s="135"/>
      <c r="J91" s="139"/>
      <c r="K91" s="141"/>
    </row>
    <row r="92" spans="1:11" s="142" customFormat="1" x14ac:dyDescent="0.2">
      <c r="A92" s="135" t="str">
        <f>IF('Element relatif aux mesures (I)'!A92&lt;&gt;"",'Element relatif aux mesures (I)'!A92,"")</f>
        <v/>
      </c>
      <c r="B92" s="136" t="str">
        <f>IF('Element relatif aux mesures (I)'!B92&lt;&gt;"",'Element relatif aux mesures (I)'!B92,"")</f>
        <v/>
      </c>
      <c r="C92" s="137" t="str">
        <f>IF('Element relatif aux mesures (I)'!C92&lt;&gt;"",'Element relatif aux mesures (I)'!C92,"")</f>
        <v/>
      </c>
      <c r="D92" s="138" t="str">
        <f>IF('Element relatif aux mesures (I)'!D92&lt;&gt;"",'Element relatif aux mesures (I)'!D92,"")</f>
        <v/>
      </c>
      <c r="E92" s="144" t="str">
        <f>IF(C92&lt;&gt;"",'Element relatif aux mesures (I)'!E92,"")</f>
        <v/>
      </c>
      <c r="F92" s="139" t="str">
        <f>IF(C92&lt;&gt;"",(1-'Element relatif aux mesures (I)'!N92) * 'Element relatif aux mesures (I)'!L92,"")</f>
        <v/>
      </c>
      <c r="G92" s="140" t="str">
        <f>IF(C92&lt;&gt;"",'Element relatif aux mesures (I)'!X92,"")</f>
        <v/>
      </c>
      <c r="H92" s="137"/>
      <c r="I92" s="135"/>
      <c r="J92" s="139"/>
      <c r="K92" s="141"/>
    </row>
    <row r="93" spans="1:11" s="142" customFormat="1" x14ac:dyDescent="0.2">
      <c r="A93" s="135" t="str">
        <f>IF('Element relatif aux mesures (I)'!A93&lt;&gt;"",'Element relatif aux mesures (I)'!A93,"")</f>
        <v/>
      </c>
      <c r="B93" s="136" t="str">
        <f>IF('Element relatif aux mesures (I)'!B93&lt;&gt;"",'Element relatif aux mesures (I)'!B93,"")</f>
        <v/>
      </c>
      <c r="C93" s="137" t="str">
        <f>IF('Element relatif aux mesures (I)'!C93&lt;&gt;"",'Element relatif aux mesures (I)'!C93,"")</f>
        <v/>
      </c>
      <c r="D93" s="138" t="str">
        <f>IF('Element relatif aux mesures (I)'!D93&lt;&gt;"",'Element relatif aux mesures (I)'!D93,"")</f>
        <v/>
      </c>
      <c r="E93" s="144" t="str">
        <f>IF(C93&lt;&gt;"",'Element relatif aux mesures (I)'!E93,"")</f>
        <v/>
      </c>
      <c r="F93" s="139" t="str">
        <f>IF(C93&lt;&gt;"",(1-'Element relatif aux mesures (I)'!N93) * 'Element relatif aux mesures (I)'!L93,"")</f>
        <v/>
      </c>
      <c r="G93" s="140" t="str">
        <f>IF(C93&lt;&gt;"",'Element relatif aux mesures (I)'!X93,"")</f>
        <v/>
      </c>
      <c r="H93" s="137"/>
      <c r="I93" s="135"/>
      <c r="J93" s="139"/>
      <c r="K93" s="141"/>
    </row>
    <row r="94" spans="1:11" s="142" customFormat="1" x14ac:dyDescent="0.2">
      <c r="A94" s="135" t="str">
        <f>IF('Element relatif aux mesures (I)'!A94&lt;&gt;"",'Element relatif aux mesures (I)'!A94,"")</f>
        <v/>
      </c>
      <c r="B94" s="136" t="str">
        <f>IF('Element relatif aux mesures (I)'!B94&lt;&gt;"",'Element relatif aux mesures (I)'!B94,"")</f>
        <v/>
      </c>
      <c r="C94" s="137" t="str">
        <f>IF('Element relatif aux mesures (I)'!C94&lt;&gt;"",'Element relatif aux mesures (I)'!C94,"")</f>
        <v/>
      </c>
      <c r="D94" s="138" t="str">
        <f>IF('Element relatif aux mesures (I)'!D94&lt;&gt;"",'Element relatif aux mesures (I)'!D94,"")</f>
        <v/>
      </c>
      <c r="E94" s="144" t="str">
        <f>IF(C94&lt;&gt;"",'Element relatif aux mesures (I)'!E94,"")</f>
        <v/>
      </c>
      <c r="F94" s="139" t="str">
        <f>IF(C94&lt;&gt;"",(1-'Element relatif aux mesures (I)'!N94) * 'Element relatif aux mesures (I)'!L94,"")</f>
        <v/>
      </c>
      <c r="G94" s="140" t="str">
        <f>IF(C94&lt;&gt;"",'Element relatif aux mesures (I)'!X94,"")</f>
        <v/>
      </c>
      <c r="H94" s="137"/>
      <c r="I94" s="135"/>
      <c r="J94" s="139"/>
      <c r="K94" s="141"/>
    </row>
    <row r="95" spans="1:11" s="142" customFormat="1" x14ac:dyDescent="0.2">
      <c r="A95" s="135" t="str">
        <f>IF('Element relatif aux mesures (I)'!A95&lt;&gt;"",'Element relatif aux mesures (I)'!A95,"")</f>
        <v/>
      </c>
      <c r="B95" s="136" t="str">
        <f>IF('Element relatif aux mesures (I)'!B95&lt;&gt;"",'Element relatif aux mesures (I)'!B95,"")</f>
        <v/>
      </c>
      <c r="C95" s="137" t="str">
        <f>IF('Element relatif aux mesures (I)'!C95&lt;&gt;"",'Element relatif aux mesures (I)'!C95,"")</f>
        <v/>
      </c>
      <c r="D95" s="138" t="str">
        <f>IF('Element relatif aux mesures (I)'!D95&lt;&gt;"",'Element relatif aux mesures (I)'!D95,"")</f>
        <v/>
      </c>
      <c r="E95" s="144" t="str">
        <f>IF(C95&lt;&gt;"",'Element relatif aux mesures (I)'!E95,"")</f>
        <v/>
      </c>
      <c r="F95" s="139" t="str">
        <f>IF(C95&lt;&gt;"",(1-'Element relatif aux mesures (I)'!N95) * 'Element relatif aux mesures (I)'!L95,"")</f>
        <v/>
      </c>
      <c r="G95" s="140" t="str">
        <f>IF(C95&lt;&gt;"",'Element relatif aux mesures (I)'!X95,"")</f>
        <v/>
      </c>
      <c r="H95" s="137"/>
      <c r="I95" s="135"/>
      <c r="J95" s="139"/>
      <c r="K95" s="141"/>
    </row>
    <row r="96" spans="1:11" s="142" customFormat="1" x14ac:dyDescent="0.2">
      <c r="A96" s="135" t="str">
        <f>IF('Element relatif aux mesures (I)'!A96&lt;&gt;"",'Element relatif aux mesures (I)'!A96,"")</f>
        <v/>
      </c>
      <c r="B96" s="136" t="str">
        <f>IF('Element relatif aux mesures (I)'!B96&lt;&gt;"",'Element relatif aux mesures (I)'!B96,"")</f>
        <v/>
      </c>
      <c r="C96" s="137" t="str">
        <f>IF('Element relatif aux mesures (I)'!C96&lt;&gt;"",'Element relatif aux mesures (I)'!C96,"")</f>
        <v/>
      </c>
      <c r="D96" s="138" t="str">
        <f>IF('Element relatif aux mesures (I)'!D96&lt;&gt;"",'Element relatif aux mesures (I)'!D96,"")</f>
        <v/>
      </c>
      <c r="E96" s="144" t="str">
        <f>IF(C96&lt;&gt;"",'Element relatif aux mesures (I)'!E96,"")</f>
        <v/>
      </c>
      <c r="F96" s="139" t="str">
        <f>IF(C96&lt;&gt;"",(1-'Element relatif aux mesures (I)'!N96) * 'Element relatif aux mesures (I)'!L96,"")</f>
        <v/>
      </c>
      <c r="G96" s="140" t="str">
        <f>IF(C96&lt;&gt;"",'Element relatif aux mesures (I)'!X96,"")</f>
        <v/>
      </c>
      <c r="H96" s="137"/>
      <c r="I96" s="135"/>
      <c r="J96" s="139"/>
      <c r="K96" s="141"/>
    </row>
    <row r="97" spans="1:11" s="142" customFormat="1" x14ac:dyDescent="0.2">
      <c r="A97" s="135" t="str">
        <f>IF('Element relatif aux mesures (I)'!A97&lt;&gt;"",'Element relatif aux mesures (I)'!A97,"")</f>
        <v/>
      </c>
      <c r="B97" s="136" t="str">
        <f>IF('Element relatif aux mesures (I)'!B97&lt;&gt;"",'Element relatif aux mesures (I)'!B97,"")</f>
        <v/>
      </c>
      <c r="C97" s="137" t="str">
        <f>IF('Element relatif aux mesures (I)'!C97&lt;&gt;"",'Element relatif aux mesures (I)'!C97,"")</f>
        <v/>
      </c>
      <c r="D97" s="138" t="str">
        <f>IF('Element relatif aux mesures (I)'!D97&lt;&gt;"",'Element relatif aux mesures (I)'!D97,"")</f>
        <v/>
      </c>
      <c r="E97" s="144" t="str">
        <f>IF(C97&lt;&gt;"",'Element relatif aux mesures (I)'!E97,"")</f>
        <v/>
      </c>
      <c r="F97" s="139" t="str">
        <f>IF(C97&lt;&gt;"",(1-'Element relatif aux mesures (I)'!N97) * 'Element relatif aux mesures (I)'!L97,"")</f>
        <v/>
      </c>
      <c r="G97" s="140" t="str">
        <f>IF(C97&lt;&gt;"",'Element relatif aux mesures (I)'!X97,"")</f>
        <v/>
      </c>
      <c r="H97" s="137"/>
      <c r="I97" s="135"/>
      <c r="J97" s="139"/>
      <c r="K97" s="141"/>
    </row>
    <row r="98" spans="1:11" s="142" customFormat="1" x14ac:dyDescent="0.2">
      <c r="A98" s="135" t="str">
        <f>IF('Element relatif aux mesures (I)'!A98&lt;&gt;"",'Element relatif aux mesures (I)'!A98,"")</f>
        <v/>
      </c>
      <c r="B98" s="136" t="str">
        <f>IF('Element relatif aux mesures (I)'!B98&lt;&gt;"",'Element relatif aux mesures (I)'!B98,"")</f>
        <v/>
      </c>
      <c r="C98" s="137" t="str">
        <f>IF('Element relatif aux mesures (I)'!C98&lt;&gt;"",'Element relatif aux mesures (I)'!C98,"")</f>
        <v/>
      </c>
      <c r="D98" s="138" t="str">
        <f>IF('Element relatif aux mesures (I)'!D98&lt;&gt;"",'Element relatif aux mesures (I)'!D98,"")</f>
        <v/>
      </c>
      <c r="E98" s="144" t="str">
        <f>IF(C98&lt;&gt;"",'Element relatif aux mesures (I)'!E98,"")</f>
        <v/>
      </c>
      <c r="F98" s="139" t="str">
        <f>IF(C98&lt;&gt;"",(1-'Element relatif aux mesures (I)'!N98) * 'Element relatif aux mesures (I)'!L98,"")</f>
        <v/>
      </c>
      <c r="G98" s="140" t="str">
        <f>IF(C98&lt;&gt;"",'Element relatif aux mesures (I)'!X98,"")</f>
        <v/>
      </c>
      <c r="H98" s="137"/>
      <c r="I98" s="135"/>
      <c r="J98" s="139"/>
      <c r="K98" s="141"/>
    </row>
    <row r="99" spans="1:11" s="142" customFormat="1" x14ac:dyDescent="0.2">
      <c r="A99" s="135" t="str">
        <f>IF('Element relatif aux mesures (I)'!A99&lt;&gt;"",'Element relatif aux mesures (I)'!A99,"")</f>
        <v/>
      </c>
      <c r="B99" s="136" t="str">
        <f>IF('Element relatif aux mesures (I)'!B99&lt;&gt;"",'Element relatif aux mesures (I)'!B99,"")</f>
        <v/>
      </c>
      <c r="C99" s="137" t="str">
        <f>IF('Element relatif aux mesures (I)'!C99&lt;&gt;"",'Element relatif aux mesures (I)'!C99,"")</f>
        <v/>
      </c>
      <c r="D99" s="138" t="str">
        <f>IF('Element relatif aux mesures (I)'!D99&lt;&gt;"",'Element relatif aux mesures (I)'!D99,"")</f>
        <v/>
      </c>
      <c r="E99" s="144" t="str">
        <f>IF(C99&lt;&gt;"",'Element relatif aux mesures (I)'!E99,"")</f>
        <v/>
      </c>
      <c r="F99" s="139" t="str">
        <f>IF(C99&lt;&gt;"",(1-'Element relatif aux mesures (I)'!N99) * 'Element relatif aux mesures (I)'!L99,"")</f>
        <v/>
      </c>
      <c r="G99" s="140" t="str">
        <f>IF(C99&lt;&gt;"",'Element relatif aux mesures (I)'!X99,"")</f>
        <v/>
      </c>
      <c r="H99" s="137"/>
      <c r="I99" s="135"/>
      <c r="J99" s="139"/>
      <c r="K99" s="141"/>
    </row>
    <row r="100" spans="1:11" s="142" customFormat="1" x14ac:dyDescent="0.2">
      <c r="A100" s="135" t="str">
        <f>IF('Element relatif aux mesures (I)'!A100&lt;&gt;"",'Element relatif aux mesures (I)'!A100,"")</f>
        <v/>
      </c>
      <c r="B100" s="136" t="str">
        <f>IF('Element relatif aux mesures (I)'!B100&lt;&gt;"",'Element relatif aux mesures (I)'!B100,"")</f>
        <v/>
      </c>
      <c r="C100" s="137" t="str">
        <f>IF('Element relatif aux mesures (I)'!C100&lt;&gt;"",'Element relatif aux mesures (I)'!C100,"")</f>
        <v/>
      </c>
      <c r="D100" s="138" t="str">
        <f>IF('Element relatif aux mesures (I)'!D100&lt;&gt;"",'Element relatif aux mesures (I)'!D100,"")</f>
        <v/>
      </c>
      <c r="E100" s="144" t="str">
        <f>IF(C100&lt;&gt;"",'Element relatif aux mesures (I)'!E100,"")</f>
        <v/>
      </c>
      <c r="F100" s="139" t="str">
        <f>IF(C100&lt;&gt;"",(1-'Element relatif aux mesures (I)'!N100) * 'Element relatif aux mesures (I)'!L100,"")</f>
        <v/>
      </c>
      <c r="G100" s="140" t="str">
        <f>IF(C100&lt;&gt;"",'Element relatif aux mesures (I)'!X100,"")</f>
        <v/>
      </c>
      <c r="H100" s="137"/>
      <c r="I100" s="135"/>
      <c r="J100" s="139"/>
      <c r="K100" s="141"/>
    </row>
    <row r="101" spans="1:11" s="142" customFormat="1" x14ac:dyDescent="0.2">
      <c r="A101" s="135" t="str">
        <f>IF('Element relatif aux mesures (I)'!A101&lt;&gt;"",'Element relatif aux mesures (I)'!A101,"")</f>
        <v/>
      </c>
      <c r="B101" s="136" t="str">
        <f>IF('Element relatif aux mesures (I)'!B101&lt;&gt;"",'Element relatif aux mesures (I)'!B101,"")</f>
        <v/>
      </c>
      <c r="C101" s="137" t="str">
        <f>IF('Element relatif aux mesures (I)'!C101&lt;&gt;"",'Element relatif aux mesures (I)'!C101,"")</f>
        <v/>
      </c>
      <c r="D101" s="138" t="str">
        <f>IF('Element relatif aux mesures (I)'!D101&lt;&gt;"",'Element relatif aux mesures (I)'!D101,"")</f>
        <v/>
      </c>
      <c r="E101" s="144" t="str">
        <f>IF(C101&lt;&gt;"",'Element relatif aux mesures (I)'!E101,"")</f>
        <v/>
      </c>
      <c r="F101" s="139" t="str">
        <f>IF(C101&lt;&gt;"",(1-'Element relatif aux mesures (I)'!N101) * 'Element relatif aux mesures (I)'!L101,"")</f>
        <v/>
      </c>
      <c r="G101" s="140" t="str">
        <f>IF(C101&lt;&gt;"",'Element relatif aux mesures (I)'!X101,"")</f>
        <v/>
      </c>
      <c r="H101" s="137"/>
      <c r="I101" s="135"/>
      <c r="J101" s="139"/>
      <c r="K101" s="141"/>
    </row>
    <row r="102" spans="1:11" s="142" customFormat="1" x14ac:dyDescent="0.2">
      <c r="A102" s="135" t="str">
        <f>IF('Element relatif aux mesures (I)'!A102&lt;&gt;"",'Element relatif aux mesures (I)'!A102,"")</f>
        <v/>
      </c>
      <c r="B102" s="136" t="str">
        <f>IF('Element relatif aux mesures (I)'!B102&lt;&gt;"",'Element relatif aux mesures (I)'!B102,"")</f>
        <v/>
      </c>
      <c r="C102" s="137" t="str">
        <f>IF('Element relatif aux mesures (I)'!C102&lt;&gt;"",'Element relatif aux mesures (I)'!C102,"")</f>
        <v/>
      </c>
      <c r="D102" s="138" t="str">
        <f>IF('Element relatif aux mesures (I)'!D102&lt;&gt;"",'Element relatif aux mesures (I)'!D102,"")</f>
        <v/>
      </c>
      <c r="E102" s="144" t="str">
        <f>IF(C102&lt;&gt;"",'Element relatif aux mesures (I)'!E102,"")</f>
        <v/>
      </c>
      <c r="F102" s="139" t="str">
        <f>IF(C102&lt;&gt;"",(1-'Element relatif aux mesures (I)'!N102) * 'Element relatif aux mesures (I)'!L102,"")</f>
        <v/>
      </c>
      <c r="G102" s="140" t="str">
        <f>IF(C102&lt;&gt;"",'Element relatif aux mesures (I)'!X102,"")</f>
        <v/>
      </c>
      <c r="H102" s="137"/>
      <c r="I102" s="135"/>
      <c r="J102" s="139"/>
      <c r="K102" s="141"/>
    </row>
    <row r="103" spans="1:11" s="142" customFormat="1" x14ac:dyDescent="0.2">
      <c r="A103" s="135" t="str">
        <f>IF('Element relatif aux mesures (I)'!A103&lt;&gt;"",'Element relatif aux mesures (I)'!A103,"")</f>
        <v/>
      </c>
      <c r="B103" s="136" t="str">
        <f>IF('Element relatif aux mesures (I)'!B103&lt;&gt;"",'Element relatif aux mesures (I)'!B103,"")</f>
        <v/>
      </c>
      <c r="C103" s="137" t="str">
        <f>IF('Element relatif aux mesures (I)'!C103&lt;&gt;"",'Element relatif aux mesures (I)'!C103,"")</f>
        <v/>
      </c>
      <c r="D103" s="138" t="str">
        <f>IF('Element relatif aux mesures (I)'!D103&lt;&gt;"",'Element relatif aux mesures (I)'!D103,"")</f>
        <v/>
      </c>
      <c r="E103" s="144" t="str">
        <f>IF(C103&lt;&gt;"",'Element relatif aux mesures (I)'!E103,"")</f>
        <v/>
      </c>
      <c r="F103" s="139" t="str">
        <f>IF(C103&lt;&gt;"",(1-'Element relatif aux mesures (I)'!N103) * 'Element relatif aux mesures (I)'!L103,"")</f>
        <v/>
      </c>
      <c r="G103" s="140" t="str">
        <f>IF(C103&lt;&gt;"",'Element relatif aux mesures (I)'!X103,"")</f>
        <v/>
      </c>
      <c r="H103" s="137"/>
      <c r="I103" s="135"/>
      <c r="J103" s="139"/>
      <c r="K103" s="141"/>
    </row>
    <row r="104" spans="1:11" s="142" customFormat="1" x14ac:dyDescent="0.2">
      <c r="A104" s="135" t="str">
        <f>IF('Element relatif aux mesures (I)'!A104&lt;&gt;"",'Element relatif aux mesures (I)'!A104,"")</f>
        <v/>
      </c>
      <c r="B104" s="136" t="str">
        <f>IF('Element relatif aux mesures (I)'!B104&lt;&gt;"",'Element relatif aux mesures (I)'!B104,"")</f>
        <v/>
      </c>
      <c r="C104" s="137" t="str">
        <f>IF('Element relatif aux mesures (I)'!C104&lt;&gt;"",'Element relatif aux mesures (I)'!C104,"")</f>
        <v/>
      </c>
      <c r="D104" s="138" t="str">
        <f>IF('Element relatif aux mesures (I)'!D104&lt;&gt;"",'Element relatif aux mesures (I)'!D104,"")</f>
        <v/>
      </c>
      <c r="E104" s="144" t="str">
        <f>IF(C104&lt;&gt;"",'Element relatif aux mesures (I)'!E104,"")</f>
        <v/>
      </c>
      <c r="F104" s="139" t="str">
        <f>IF(C104&lt;&gt;"",(1-'Element relatif aux mesures (I)'!N104) * 'Element relatif aux mesures (I)'!L104,"")</f>
        <v/>
      </c>
      <c r="G104" s="140" t="str">
        <f>IF(C104&lt;&gt;"",'Element relatif aux mesures (I)'!X104,"")</f>
        <v/>
      </c>
      <c r="H104" s="137"/>
      <c r="I104" s="135"/>
      <c r="J104" s="139"/>
      <c r="K104" s="141"/>
    </row>
    <row r="105" spans="1:11" s="142" customFormat="1" x14ac:dyDescent="0.2">
      <c r="A105" s="135" t="str">
        <f>IF('Element relatif aux mesures (I)'!A105&lt;&gt;"",'Element relatif aux mesures (I)'!A105,"")</f>
        <v/>
      </c>
      <c r="B105" s="136" t="str">
        <f>IF('Element relatif aux mesures (I)'!B105&lt;&gt;"",'Element relatif aux mesures (I)'!B105,"")</f>
        <v/>
      </c>
      <c r="C105" s="137" t="str">
        <f>IF('Element relatif aux mesures (I)'!C105&lt;&gt;"",'Element relatif aux mesures (I)'!C105,"")</f>
        <v/>
      </c>
      <c r="D105" s="138" t="str">
        <f>IF('Element relatif aux mesures (I)'!D105&lt;&gt;"",'Element relatif aux mesures (I)'!D105,"")</f>
        <v/>
      </c>
      <c r="E105" s="144" t="str">
        <f>IF(C105&lt;&gt;"",'Element relatif aux mesures (I)'!E105,"")</f>
        <v/>
      </c>
      <c r="F105" s="139" t="str">
        <f>IF(C105&lt;&gt;"",(1-'Element relatif aux mesures (I)'!N105) * 'Element relatif aux mesures (I)'!L105,"")</f>
        <v/>
      </c>
      <c r="G105" s="140" t="str">
        <f>IF(C105&lt;&gt;"",'Element relatif aux mesures (I)'!X105,"")</f>
        <v/>
      </c>
      <c r="H105" s="137"/>
      <c r="I105" s="135"/>
      <c r="J105" s="139"/>
      <c r="K105" s="141"/>
    </row>
    <row r="106" spans="1:11" s="142" customFormat="1" x14ac:dyDescent="0.2">
      <c r="A106" s="135" t="str">
        <f>IF('Element relatif aux mesures (I)'!A106&lt;&gt;"",'Element relatif aux mesures (I)'!A106,"")</f>
        <v/>
      </c>
      <c r="B106" s="136" t="str">
        <f>IF('Element relatif aux mesures (I)'!B106&lt;&gt;"",'Element relatif aux mesures (I)'!B106,"")</f>
        <v/>
      </c>
      <c r="C106" s="137" t="str">
        <f>IF('Element relatif aux mesures (I)'!C106&lt;&gt;"",'Element relatif aux mesures (I)'!C106,"")</f>
        <v/>
      </c>
      <c r="D106" s="138" t="str">
        <f>IF('Element relatif aux mesures (I)'!D106&lt;&gt;"",'Element relatif aux mesures (I)'!D106,"")</f>
        <v/>
      </c>
      <c r="E106" s="144" t="str">
        <f>IF(C106&lt;&gt;"",'Element relatif aux mesures (I)'!E106,"")</f>
        <v/>
      </c>
      <c r="F106" s="139" t="str">
        <f>IF(C106&lt;&gt;"",(1-'Element relatif aux mesures (I)'!N106) * 'Element relatif aux mesures (I)'!L106,"")</f>
        <v/>
      </c>
      <c r="G106" s="140" t="str">
        <f>IF(C106&lt;&gt;"",'Element relatif aux mesures (I)'!X106,"")</f>
        <v/>
      </c>
      <c r="H106" s="137"/>
      <c r="I106" s="135"/>
      <c r="J106" s="139"/>
      <c r="K106" s="141"/>
    </row>
    <row r="107" spans="1:11" s="142" customFormat="1" x14ac:dyDescent="0.2">
      <c r="A107" s="135" t="str">
        <f>IF('Element relatif aux mesures (I)'!A107&lt;&gt;"",'Element relatif aux mesures (I)'!A107,"")</f>
        <v/>
      </c>
      <c r="B107" s="136" t="str">
        <f>IF('Element relatif aux mesures (I)'!B107&lt;&gt;"",'Element relatif aux mesures (I)'!B107,"")</f>
        <v/>
      </c>
      <c r="C107" s="137" t="str">
        <f>IF('Element relatif aux mesures (I)'!C107&lt;&gt;"",'Element relatif aux mesures (I)'!C107,"")</f>
        <v/>
      </c>
      <c r="D107" s="138" t="str">
        <f>IF('Element relatif aux mesures (I)'!D107&lt;&gt;"",'Element relatif aux mesures (I)'!D107,"")</f>
        <v/>
      </c>
      <c r="E107" s="144" t="str">
        <f>IF(C107&lt;&gt;"",'Element relatif aux mesures (I)'!E107,"")</f>
        <v/>
      </c>
      <c r="F107" s="139" t="str">
        <f>IF(C107&lt;&gt;"",(1-'Element relatif aux mesures (I)'!N107) * 'Element relatif aux mesures (I)'!L107,"")</f>
        <v/>
      </c>
      <c r="G107" s="140" t="str">
        <f>IF(C107&lt;&gt;"",'Element relatif aux mesures (I)'!X107,"")</f>
        <v/>
      </c>
      <c r="H107" s="137"/>
      <c r="I107" s="135"/>
      <c r="J107" s="139"/>
      <c r="K107" s="141"/>
    </row>
    <row r="108" spans="1:11" s="142" customFormat="1" x14ac:dyDescent="0.2">
      <c r="A108" s="135" t="str">
        <f>IF('Element relatif aux mesures (I)'!A108&lt;&gt;"",'Element relatif aux mesures (I)'!A108,"")</f>
        <v/>
      </c>
      <c r="B108" s="136" t="str">
        <f>IF('Element relatif aux mesures (I)'!B108&lt;&gt;"",'Element relatif aux mesures (I)'!B108,"")</f>
        <v/>
      </c>
      <c r="C108" s="137" t="str">
        <f>IF('Element relatif aux mesures (I)'!C108&lt;&gt;"",'Element relatif aux mesures (I)'!C108,"")</f>
        <v/>
      </c>
      <c r="D108" s="138" t="str">
        <f>IF('Element relatif aux mesures (I)'!D108&lt;&gt;"",'Element relatif aux mesures (I)'!D108,"")</f>
        <v/>
      </c>
      <c r="E108" s="144" t="str">
        <f>IF(C108&lt;&gt;"",'Element relatif aux mesures (I)'!E108,"")</f>
        <v/>
      </c>
      <c r="F108" s="139" t="str">
        <f>IF(C108&lt;&gt;"",(1-'Element relatif aux mesures (I)'!N108) * 'Element relatif aux mesures (I)'!L108,"")</f>
        <v/>
      </c>
      <c r="G108" s="140" t="str">
        <f>IF(C108&lt;&gt;"",'Element relatif aux mesures (I)'!X108,"")</f>
        <v/>
      </c>
      <c r="H108" s="137"/>
      <c r="I108" s="135"/>
      <c r="J108" s="139"/>
      <c r="K108" s="141"/>
    </row>
    <row r="109" spans="1:11" s="142" customFormat="1" x14ac:dyDescent="0.2">
      <c r="A109" s="135" t="str">
        <f>IF('Element relatif aux mesures (I)'!A109&lt;&gt;"",'Element relatif aux mesures (I)'!A109,"")</f>
        <v/>
      </c>
      <c r="B109" s="136" t="str">
        <f>IF('Element relatif aux mesures (I)'!B109&lt;&gt;"",'Element relatif aux mesures (I)'!B109,"")</f>
        <v/>
      </c>
      <c r="C109" s="137" t="str">
        <f>IF('Element relatif aux mesures (I)'!C109&lt;&gt;"",'Element relatif aux mesures (I)'!C109,"")</f>
        <v/>
      </c>
      <c r="D109" s="138" t="str">
        <f>IF('Element relatif aux mesures (I)'!D109&lt;&gt;"",'Element relatif aux mesures (I)'!D109,"")</f>
        <v/>
      </c>
      <c r="E109" s="144" t="str">
        <f>IF(C109&lt;&gt;"",'Element relatif aux mesures (I)'!E109,"")</f>
        <v/>
      </c>
      <c r="F109" s="139" t="str">
        <f>IF(C109&lt;&gt;"",(1-'Element relatif aux mesures (I)'!N109) * 'Element relatif aux mesures (I)'!L109,"")</f>
        <v/>
      </c>
      <c r="G109" s="140" t="str">
        <f>IF(C109&lt;&gt;"",'Element relatif aux mesures (I)'!X109,"")</f>
        <v/>
      </c>
      <c r="H109" s="137"/>
      <c r="I109" s="135"/>
      <c r="J109" s="139"/>
      <c r="K109" s="141"/>
    </row>
    <row r="110" spans="1:11" s="142" customFormat="1" x14ac:dyDescent="0.2">
      <c r="A110" s="135" t="str">
        <f>IF('Element relatif aux mesures (I)'!A110&lt;&gt;"",'Element relatif aux mesures (I)'!A110,"")</f>
        <v/>
      </c>
      <c r="B110" s="136" t="str">
        <f>IF('Element relatif aux mesures (I)'!B110&lt;&gt;"",'Element relatif aux mesures (I)'!B110,"")</f>
        <v/>
      </c>
      <c r="C110" s="137" t="str">
        <f>IF('Element relatif aux mesures (I)'!C110&lt;&gt;"",'Element relatif aux mesures (I)'!C110,"")</f>
        <v/>
      </c>
      <c r="D110" s="138" t="str">
        <f>IF('Element relatif aux mesures (I)'!D110&lt;&gt;"",'Element relatif aux mesures (I)'!D110,"")</f>
        <v/>
      </c>
      <c r="E110" s="144" t="str">
        <f>IF(C110&lt;&gt;"",'Element relatif aux mesures (I)'!E110,"")</f>
        <v/>
      </c>
      <c r="F110" s="139" t="str">
        <f>IF(C110&lt;&gt;"",(1-'Element relatif aux mesures (I)'!N110) * 'Element relatif aux mesures (I)'!L110,"")</f>
        <v/>
      </c>
      <c r="G110" s="140" t="str">
        <f>IF(C110&lt;&gt;"",'Element relatif aux mesures (I)'!X110,"")</f>
        <v/>
      </c>
      <c r="H110" s="137"/>
      <c r="I110" s="135"/>
      <c r="J110" s="139"/>
      <c r="K110" s="141"/>
    </row>
    <row r="111" spans="1:11" s="142" customFormat="1" x14ac:dyDescent="0.2">
      <c r="A111" s="135" t="str">
        <f>IF('Element relatif aux mesures (I)'!A111&lt;&gt;"",'Element relatif aux mesures (I)'!A111,"")</f>
        <v/>
      </c>
      <c r="B111" s="136" t="str">
        <f>IF('Element relatif aux mesures (I)'!B111&lt;&gt;"",'Element relatif aux mesures (I)'!B111,"")</f>
        <v/>
      </c>
      <c r="C111" s="137" t="str">
        <f>IF('Element relatif aux mesures (I)'!C111&lt;&gt;"",'Element relatif aux mesures (I)'!C111,"")</f>
        <v/>
      </c>
      <c r="D111" s="138" t="str">
        <f>IF('Element relatif aux mesures (I)'!D111&lt;&gt;"",'Element relatif aux mesures (I)'!D111,"")</f>
        <v/>
      </c>
      <c r="E111" s="144" t="str">
        <f>IF(C111&lt;&gt;"",'Element relatif aux mesures (I)'!E111,"")</f>
        <v/>
      </c>
      <c r="F111" s="139" t="str">
        <f>IF(C111&lt;&gt;"",(1-'Element relatif aux mesures (I)'!N111) * 'Element relatif aux mesures (I)'!L111,"")</f>
        <v/>
      </c>
      <c r="G111" s="140" t="str">
        <f>IF(C111&lt;&gt;"",'Element relatif aux mesures (I)'!X111,"")</f>
        <v/>
      </c>
      <c r="H111" s="137"/>
      <c r="I111" s="135"/>
      <c r="J111" s="139"/>
      <c r="K111" s="141"/>
    </row>
    <row r="112" spans="1:11" s="142" customFormat="1" x14ac:dyDescent="0.2">
      <c r="A112" s="135" t="str">
        <f>IF('Element relatif aux mesures (I)'!A112&lt;&gt;"",'Element relatif aux mesures (I)'!A112,"")</f>
        <v/>
      </c>
      <c r="B112" s="136" t="str">
        <f>IF('Element relatif aux mesures (I)'!B112&lt;&gt;"",'Element relatif aux mesures (I)'!B112,"")</f>
        <v/>
      </c>
      <c r="C112" s="137" t="str">
        <f>IF('Element relatif aux mesures (I)'!C112&lt;&gt;"",'Element relatif aux mesures (I)'!C112,"")</f>
        <v/>
      </c>
      <c r="D112" s="138" t="str">
        <f>IF('Element relatif aux mesures (I)'!D112&lt;&gt;"",'Element relatif aux mesures (I)'!D112,"")</f>
        <v/>
      </c>
      <c r="E112" s="144" t="str">
        <f>IF(C112&lt;&gt;"",'Element relatif aux mesures (I)'!E112,"")</f>
        <v/>
      </c>
      <c r="F112" s="139" t="str">
        <f>IF(C112&lt;&gt;"",(1-'Element relatif aux mesures (I)'!N112) * 'Element relatif aux mesures (I)'!L112,"")</f>
        <v/>
      </c>
      <c r="G112" s="140" t="str">
        <f>IF(C112&lt;&gt;"",'Element relatif aux mesures (I)'!X112,"")</f>
        <v/>
      </c>
      <c r="H112" s="137"/>
      <c r="I112" s="135"/>
      <c r="J112" s="139"/>
      <c r="K112" s="141"/>
    </row>
    <row r="113" spans="1:11" s="142" customFormat="1" x14ac:dyDescent="0.2">
      <c r="A113" s="135" t="str">
        <f>IF('Element relatif aux mesures (I)'!A113&lt;&gt;"",'Element relatif aux mesures (I)'!A113,"")</f>
        <v/>
      </c>
      <c r="B113" s="136" t="str">
        <f>IF('Element relatif aux mesures (I)'!B113&lt;&gt;"",'Element relatif aux mesures (I)'!B113,"")</f>
        <v/>
      </c>
      <c r="C113" s="137" t="str">
        <f>IF('Element relatif aux mesures (I)'!C113&lt;&gt;"",'Element relatif aux mesures (I)'!C113,"")</f>
        <v/>
      </c>
      <c r="D113" s="138" t="str">
        <f>IF('Element relatif aux mesures (I)'!D113&lt;&gt;"",'Element relatif aux mesures (I)'!D113,"")</f>
        <v/>
      </c>
      <c r="E113" s="144" t="str">
        <f>IF(C113&lt;&gt;"",'Element relatif aux mesures (I)'!E113,"")</f>
        <v/>
      </c>
      <c r="F113" s="139" t="str">
        <f>IF(C113&lt;&gt;"",(1-'Element relatif aux mesures (I)'!N113) * 'Element relatif aux mesures (I)'!L113,"")</f>
        <v/>
      </c>
      <c r="G113" s="140" t="str">
        <f>IF(C113&lt;&gt;"",'Element relatif aux mesures (I)'!X113,"")</f>
        <v/>
      </c>
      <c r="H113" s="137"/>
      <c r="I113" s="135"/>
      <c r="J113" s="139"/>
      <c r="K113" s="141"/>
    </row>
    <row r="114" spans="1:11" s="142" customFormat="1" x14ac:dyDescent="0.2">
      <c r="A114" s="135" t="str">
        <f>IF('Element relatif aux mesures (I)'!A114&lt;&gt;"",'Element relatif aux mesures (I)'!A114,"")</f>
        <v/>
      </c>
      <c r="B114" s="136" t="str">
        <f>IF('Element relatif aux mesures (I)'!B114&lt;&gt;"",'Element relatif aux mesures (I)'!B114,"")</f>
        <v/>
      </c>
      <c r="C114" s="137" t="str">
        <f>IF('Element relatif aux mesures (I)'!C114&lt;&gt;"",'Element relatif aux mesures (I)'!C114,"")</f>
        <v/>
      </c>
      <c r="D114" s="138" t="str">
        <f>IF('Element relatif aux mesures (I)'!D114&lt;&gt;"",'Element relatif aux mesures (I)'!D114,"")</f>
        <v/>
      </c>
      <c r="E114" s="144" t="str">
        <f>IF(C114&lt;&gt;"",'Element relatif aux mesures (I)'!E114,"")</f>
        <v/>
      </c>
      <c r="F114" s="139" t="str">
        <f>IF(C114&lt;&gt;"",(1-'Element relatif aux mesures (I)'!N114) * 'Element relatif aux mesures (I)'!L114,"")</f>
        <v/>
      </c>
      <c r="G114" s="140" t="str">
        <f>IF(C114&lt;&gt;"",'Element relatif aux mesures (I)'!X114,"")</f>
        <v/>
      </c>
      <c r="H114" s="137"/>
      <c r="I114" s="135"/>
      <c r="J114" s="139"/>
      <c r="K114" s="141"/>
    </row>
    <row r="115" spans="1:11" s="142" customFormat="1" x14ac:dyDescent="0.2">
      <c r="A115" s="135" t="str">
        <f>IF('Element relatif aux mesures (I)'!A115&lt;&gt;"",'Element relatif aux mesures (I)'!A115,"")</f>
        <v/>
      </c>
      <c r="B115" s="136" t="str">
        <f>IF('Element relatif aux mesures (I)'!B115&lt;&gt;"",'Element relatif aux mesures (I)'!B115,"")</f>
        <v/>
      </c>
      <c r="C115" s="137" t="str">
        <f>IF('Element relatif aux mesures (I)'!C115&lt;&gt;"",'Element relatif aux mesures (I)'!C115,"")</f>
        <v/>
      </c>
      <c r="D115" s="138" t="str">
        <f>IF('Element relatif aux mesures (I)'!D115&lt;&gt;"",'Element relatif aux mesures (I)'!D115,"")</f>
        <v/>
      </c>
      <c r="E115" s="144" t="str">
        <f>IF(C115&lt;&gt;"",'Element relatif aux mesures (I)'!E115,"")</f>
        <v/>
      </c>
      <c r="F115" s="139" t="str">
        <f>IF(C115&lt;&gt;"",(1-'Element relatif aux mesures (I)'!N115) * 'Element relatif aux mesures (I)'!L115,"")</f>
        <v/>
      </c>
      <c r="G115" s="140" t="str">
        <f>IF(C115&lt;&gt;"",'Element relatif aux mesures (I)'!X115,"")</f>
        <v/>
      </c>
      <c r="H115" s="137"/>
      <c r="I115" s="135"/>
      <c r="J115" s="139"/>
      <c r="K115" s="141"/>
    </row>
    <row r="116" spans="1:11" s="142" customFormat="1" x14ac:dyDescent="0.2">
      <c r="A116" s="135" t="str">
        <f>IF('Element relatif aux mesures (I)'!A116&lt;&gt;"",'Element relatif aux mesures (I)'!A116,"")</f>
        <v/>
      </c>
      <c r="B116" s="136" t="str">
        <f>IF('Element relatif aux mesures (I)'!B116&lt;&gt;"",'Element relatif aux mesures (I)'!B116,"")</f>
        <v/>
      </c>
      <c r="C116" s="137" t="str">
        <f>IF('Element relatif aux mesures (I)'!C116&lt;&gt;"",'Element relatif aux mesures (I)'!C116,"")</f>
        <v/>
      </c>
      <c r="D116" s="138" t="str">
        <f>IF('Element relatif aux mesures (I)'!D116&lt;&gt;"",'Element relatif aux mesures (I)'!D116,"")</f>
        <v/>
      </c>
      <c r="E116" s="144" t="str">
        <f>IF(C116&lt;&gt;"",'Element relatif aux mesures (I)'!E116,"")</f>
        <v/>
      </c>
      <c r="F116" s="139" t="str">
        <f>IF(C116&lt;&gt;"",(1-'Element relatif aux mesures (I)'!N116) * 'Element relatif aux mesures (I)'!L116,"")</f>
        <v/>
      </c>
      <c r="G116" s="140" t="str">
        <f>IF(C116&lt;&gt;"",'Element relatif aux mesures (I)'!X116,"")</f>
        <v/>
      </c>
      <c r="H116" s="137"/>
      <c r="I116" s="135"/>
      <c r="J116" s="139"/>
      <c r="K116" s="141"/>
    </row>
    <row r="117" spans="1:11" s="142" customFormat="1" x14ac:dyDescent="0.2">
      <c r="A117" s="135" t="str">
        <f>IF('Element relatif aux mesures (I)'!A117&lt;&gt;"",'Element relatif aux mesures (I)'!A117,"")</f>
        <v/>
      </c>
      <c r="B117" s="136" t="str">
        <f>IF('Element relatif aux mesures (I)'!B117&lt;&gt;"",'Element relatif aux mesures (I)'!B117,"")</f>
        <v/>
      </c>
      <c r="C117" s="137" t="str">
        <f>IF('Element relatif aux mesures (I)'!C117&lt;&gt;"",'Element relatif aux mesures (I)'!C117,"")</f>
        <v/>
      </c>
      <c r="D117" s="138" t="str">
        <f>IF('Element relatif aux mesures (I)'!D117&lt;&gt;"",'Element relatif aux mesures (I)'!D117,"")</f>
        <v/>
      </c>
      <c r="E117" s="144" t="str">
        <f>IF(C117&lt;&gt;"",'Element relatif aux mesures (I)'!E117,"")</f>
        <v/>
      </c>
      <c r="F117" s="139" t="str">
        <f>IF(C117&lt;&gt;"",(1-'Element relatif aux mesures (I)'!N117) * 'Element relatif aux mesures (I)'!L117,"")</f>
        <v/>
      </c>
      <c r="G117" s="140" t="str">
        <f>IF(C117&lt;&gt;"",'Element relatif aux mesures (I)'!X117,"")</f>
        <v/>
      </c>
      <c r="H117" s="137"/>
      <c r="I117" s="135"/>
      <c r="J117" s="139"/>
      <c r="K117" s="141"/>
    </row>
    <row r="118" spans="1:11" s="142" customFormat="1" x14ac:dyDescent="0.2">
      <c r="A118" s="135" t="str">
        <f>IF('Element relatif aux mesures (I)'!A118&lt;&gt;"",'Element relatif aux mesures (I)'!A118,"")</f>
        <v/>
      </c>
      <c r="B118" s="136" t="str">
        <f>IF('Element relatif aux mesures (I)'!B118&lt;&gt;"",'Element relatif aux mesures (I)'!B118,"")</f>
        <v/>
      </c>
      <c r="C118" s="137" t="str">
        <f>IF('Element relatif aux mesures (I)'!C118&lt;&gt;"",'Element relatif aux mesures (I)'!C118,"")</f>
        <v/>
      </c>
      <c r="D118" s="138" t="str">
        <f>IF('Element relatif aux mesures (I)'!D118&lt;&gt;"",'Element relatif aux mesures (I)'!D118,"")</f>
        <v/>
      </c>
      <c r="E118" s="144" t="str">
        <f>IF(C118&lt;&gt;"",'Element relatif aux mesures (I)'!E118,"")</f>
        <v/>
      </c>
      <c r="F118" s="139" t="str">
        <f>IF(C118&lt;&gt;"",(1-'Element relatif aux mesures (I)'!N118) * 'Element relatif aux mesures (I)'!L118,"")</f>
        <v/>
      </c>
      <c r="G118" s="140" t="str">
        <f>IF(C118&lt;&gt;"",'Element relatif aux mesures (I)'!X118,"")</f>
        <v/>
      </c>
      <c r="H118" s="137"/>
      <c r="I118" s="135"/>
      <c r="J118" s="139"/>
      <c r="K118" s="141"/>
    </row>
    <row r="119" spans="1:11" s="142" customFormat="1" x14ac:dyDescent="0.2">
      <c r="A119" s="135" t="str">
        <f>IF('Element relatif aux mesures (I)'!A119&lt;&gt;"",'Element relatif aux mesures (I)'!A119,"")</f>
        <v/>
      </c>
      <c r="B119" s="136" t="str">
        <f>IF('Element relatif aux mesures (I)'!B119&lt;&gt;"",'Element relatif aux mesures (I)'!B119,"")</f>
        <v/>
      </c>
      <c r="C119" s="137" t="str">
        <f>IF('Element relatif aux mesures (I)'!C119&lt;&gt;"",'Element relatif aux mesures (I)'!C119,"")</f>
        <v/>
      </c>
      <c r="D119" s="138" t="str">
        <f>IF('Element relatif aux mesures (I)'!D119&lt;&gt;"",'Element relatif aux mesures (I)'!D119,"")</f>
        <v/>
      </c>
      <c r="E119" s="144" t="str">
        <f>IF(C119&lt;&gt;"",'Element relatif aux mesures (I)'!E119,"")</f>
        <v/>
      </c>
      <c r="F119" s="139" t="str">
        <f>IF(C119&lt;&gt;"",(1-'Element relatif aux mesures (I)'!N119) * 'Element relatif aux mesures (I)'!L119,"")</f>
        <v/>
      </c>
      <c r="G119" s="140" t="str">
        <f>IF(C119&lt;&gt;"",'Element relatif aux mesures (I)'!X119,"")</f>
        <v/>
      </c>
      <c r="H119" s="137"/>
      <c r="I119" s="135"/>
      <c r="J119" s="139"/>
      <c r="K119" s="141"/>
    </row>
    <row r="120" spans="1:11" s="142" customFormat="1" x14ac:dyDescent="0.2">
      <c r="A120" s="135" t="str">
        <f>IF('Element relatif aux mesures (I)'!A120&lt;&gt;"",'Element relatif aux mesures (I)'!A120,"")</f>
        <v/>
      </c>
      <c r="B120" s="136" t="str">
        <f>IF('Element relatif aux mesures (I)'!B120&lt;&gt;"",'Element relatif aux mesures (I)'!B120,"")</f>
        <v/>
      </c>
      <c r="C120" s="137" t="str">
        <f>IF('Element relatif aux mesures (I)'!C120&lt;&gt;"",'Element relatif aux mesures (I)'!C120,"")</f>
        <v/>
      </c>
      <c r="D120" s="138" t="str">
        <f>IF('Element relatif aux mesures (I)'!D120&lt;&gt;"",'Element relatif aux mesures (I)'!D120,"")</f>
        <v/>
      </c>
      <c r="E120" s="144" t="str">
        <f>IF(C120&lt;&gt;"",'Element relatif aux mesures (I)'!E120,"")</f>
        <v/>
      </c>
      <c r="F120" s="139" t="str">
        <f>IF(C120&lt;&gt;"",(1-'Element relatif aux mesures (I)'!N120) * 'Element relatif aux mesures (I)'!L120,"")</f>
        <v/>
      </c>
      <c r="G120" s="140" t="str">
        <f>IF(C120&lt;&gt;"",'Element relatif aux mesures (I)'!X120,"")</f>
        <v/>
      </c>
      <c r="H120" s="137"/>
      <c r="I120" s="135"/>
      <c r="J120" s="139"/>
      <c r="K120" s="141"/>
    </row>
    <row r="121" spans="1:11" s="142" customFormat="1" x14ac:dyDescent="0.2">
      <c r="A121" s="135" t="str">
        <f>IF('Element relatif aux mesures (I)'!A121&lt;&gt;"",'Element relatif aux mesures (I)'!A121,"")</f>
        <v/>
      </c>
      <c r="B121" s="136" t="str">
        <f>IF('Element relatif aux mesures (I)'!B121&lt;&gt;"",'Element relatif aux mesures (I)'!B121,"")</f>
        <v/>
      </c>
      <c r="C121" s="137" t="str">
        <f>IF('Element relatif aux mesures (I)'!C121&lt;&gt;"",'Element relatif aux mesures (I)'!C121,"")</f>
        <v/>
      </c>
      <c r="D121" s="138" t="str">
        <f>IF('Element relatif aux mesures (I)'!D121&lt;&gt;"",'Element relatif aux mesures (I)'!D121,"")</f>
        <v/>
      </c>
      <c r="E121" s="144" t="str">
        <f>IF(C121&lt;&gt;"",'Element relatif aux mesures (I)'!E121,"")</f>
        <v/>
      </c>
      <c r="F121" s="139" t="str">
        <f>IF(C121&lt;&gt;"",(1-'Element relatif aux mesures (I)'!N121) * 'Element relatif aux mesures (I)'!L121,"")</f>
        <v/>
      </c>
      <c r="G121" s="140" t="str">
        <f>IF(C121&lt;&gt;"",'Element relatif aux mesures (I)'!X121,"")</f>
        <v/>
      </c>
      <c r="H121" s="137"/>
      <c r="I121" s="135"/>
      <c r="J121" s="139"/>
      <c r="K121" s="141"/>
    </row>
    <row r="122" spans="1:11" s="142" customFormat="1" x14ac:dyDescent="0.2">
      <c r="A122" s="135" t="str">
        <f>IF('Element relatif aux mesures (I)'!A122&lt;&gt;"",'Element relatif aux mesures (I)'!A122,"")</f>
        <v/>
      </c>
      <c r="B122" s="136" t="str">
        <f>IF('Element relatif aux mesures (I)'!B122&lt;&gt;"",'Element relatif aux mesures (I)'!B122,"")</f>
        <v/>
      </c>
      <c r="C122" s="137" t="str">
        <f>IF('Element relatif aux mesures (I)'!C122&lt;&gt;"",'Element relatif aux mesures (I)'!C122,"")</f>
        <v/>
      </c>
      <c r="D122" s="138" t="str">
        <f>IF('Element relatif aux mesures (I)'!D122&lt;&gt;"",'Element relatif aux mesures (I)'!D122,"")</f>
        <v/>
      </c>
      <c r="E122" s="144" t="str">
        <f>IF(C122&lt;&gt;"",'Element relatif aux mesures (I)'!E122,"")</f>
        <v/>
      </c>
      <c r="F122" s="139" t="str">
        <f>IF(C122&lt;&gt;"",(1-'Element relatif aux mesures (I)'!N122) * 'Element relatif aux mesures (I)'!L122,"")</f>
        <v/>
      </c>
      <c r="G122" s="140" t="str">
        <f>IF(C122&lt;&gt;"",'Element relatif aux mesures (I)'!X122,"")</f>
        <v/>
      </c>
      <c r="H122" s="137"/>
      <c r="I122" s="135"/>
      <c r="J122" s="139"/>
      <c r="K122" s="141"/>
    </row>
    <row r="123" spans="1:11" s="142" customFormat="1" x14ac:dyDescent="0.2">
      <c r="A123" s="135" t="str">
        <f>IF('Element relatif aux mesures (I)'!A123&lt;&gt;"",'Element relatif aux mesures (I)'!A123,"")</f>
        <v/>
      </c>
      <c r="B123" s="136" t="str">
        <f>IF('Element relatif aux mesures (I)'!B123&lt;&gt;"",'Element relatif aux mesures (I)'!B123,"")</f>
        <v/>
      </c>
      <c r="C123" s="137" t="str">
        <f>IF('Element relatif aux mesures (I)'!C123&lt;&gt;"",'Element relatif aux mesures (I)'!C123,"")</f>
        <v/>
      </c>
      <c r="D123" s="138" t="str">
        <f>IF('Element relatif aux mesures (I)'!D123&lt;&gt;"",'Element relatif aux mesures (I)'!D123,"")</f>
        <v/>
      </c>
      <c r="E123" s="144" t="str">
        <f>IF(C123&lt;&gt;"",'Element relatif aux mesures (I)'!E123,"")</f>
        <v/>
      </c>
      <c r="F123" s="139" t="str">
        <f>IF(C123&lt;&gt;"",(1-'Element relatif aux mesures (I)'!N123) * 'Element relatif aux mesures (I)'!L123,"")</f>
        <v/>
      </c>
      <c r="G123" s="140" t="str">
        <f>IF(C123&lt;&gt;"",'Element relatif aux mesures (I)'!X123,"")</f>
        <v/>
      </c>
      <c r="H123" s="137"/>
      <c r="I123" s="135"/>
      <c r="J123" s="139"/>
      <c r="K123" s="141"/>
    </row>
    <row r="124" spans="1:11" s="142" customFormat="1" x14ac:dyDescent="0.2">
      <c r="A124" s="135" t="str">
        <f>IF('Element relatif aux mesures (I)'!A124&lt;&gt;"",'Element relatif aux mesures (I)'!A124,"")</f>
        <v/>
      </c>
      <c r="B124" s="136" t="str">
        <f>IF('Element relatif aux mesures (I)'!B124&lt;&gt;"",'Element relatif aux mesures (I)'!B124,"")</f>
        <v/>
      </c>
      <c r="C124" s="137" t="str">
        <f>IF('Element relatif aux mesures (I)'!C124&lt;&gt;"",'Element relatif aux mesures (I)'!C124,"")</f>
        <v/>
      </c>
      <c r="D124" s="138" t="str">
        <f>IF('Element relatif aux mesures (I)'!D124&lt;&gt;"",'Element relatif aux mesures (I)'!D124,"")</f>
        <v/>
      </c>
      <c r="E124" s="144" t="str">
        <f>IF(C124&lt;&gt;"",'Element relatif aux mesures (I)'!E124,"")</f>
        <v/>
      </c>
      <c r="F124" s="139" t="str">
        <f>IF(C124&lt;&gt;"",(1-'Element relatif aux mesures (I)'!N124) * 'Element relatif aux mesures (I)'!L124,"")</f>
        <v/>
      </c>
      <c r="G124" s="140" t="str">
        <f>IF(C124&lt;&gt;"",'Element relatif aux mesures (I)'!X124,"")</f>
        <v/>
      </c>
      <c r="H124" s="137"/>
      <c r="I124" s="135"/>
      <c r="J124" s="139"/>
      <c r="K124" s="141"/>
    </row>
    <row r="125" spans="1:11" s="142" customFormat="1" x14ac:dyDescent="0.2">
      <c r="A125" s="135" t="str">
        <f>IF('Element relatif aux mesures (I)'!A125&lt;&gt;"",'Element relatif aux mesures (I)'!A125,"")</f>
        <v/>
      </c>
      <c r="B125" s="136" t="str">
        <f>IF('Element relatif aux mesures (I)'!B125&lt;&gt;"",'Element relatif aux mesures (I)'!B125,"")</f>
        <v/>
      </c>
      <c r="C125" s="137" t="str">
        <f>IF('Element relatif aux mesures (I)'!C125&lt;&gt;"",'Element relatif aux mesures (I)'!C125,"")</f>
        <v/>
      </c>
      <c r="D125" s="138" t="str">
        <f>IF('Element relatif aux mesures (I)'!D125&lt;&gt;"",'Element relatif aux mesures (I)'!D125,"")</f>
        <v/>
      </c>
      <c r="E125" s="144" t="str">
        <f>IF(C125&lt;&gt;"",'Element relatif aux mesures (I)'!E125,"")</f>
        <v/>
      </c>
      <c r="F125" s="139" t="str">
        <f>IF(C125&lt;&gt;"",(1-'Element relatif aux mesures (I)'!N125) * 'Element relatif aux mesures (I)'!L125,"")</f>
        <v/>
      </c>
      <c r="G125" s="140" t="str">
        <f>IF(C125&lt;&gt;"",'Element relatif aux mesures (I)'!X125,"")</f>
        <v/>
      </c>
      <c r="H125" s="137"/>
      <c r="I125" s="135"/>
      <c r="J125" s="139"/>
      <c r="K125" s="141"/>
    </row>
    <row r="126" spans="1:11" s="142" customFormat="1" x14ac:dyDescent="0.2">
      <c r="A126" s="135" t="str">
        <f>IF('Element relatif aux mesures (I)'!A126&lt;&gt;"",'Element relatif aux mesures (I)'!A126,"")</f>
        <v/>
      </c>
      <c r="B126" s="136" t="str">
        <f>IF('Element relatif aux mesures (I)'!B126&lt;&gt;"",'Element relatif aux mesures (I)'!B126,"")</f>
        <v/>
      </c>
      <c r="C126" s="137" t="str">
        <f>IF('Element relatif aux mesures (I)'!C126&lt;&gt;"",'Element relatif aux mesures (I)'!C126,"")</f>
        <v/>
      </c>
      <c r="D126" s="138" t="str">
        <f>IF('Element relatif aux mesures (I)'!D126&lt;&gt;"",'Element relatif aux mesures (I)'!D126,"")</f>
        <v/>
      </c>
      <c r="E126" s="144" t="str">
        <f>IF(C126&lt;&gt;"",'Element relatif aux mesures (I)'!E126,"")</f>
        <v/>
      </c>
      <c r="F126" s="139" t="str">
        <f>IF(C126&lt;&gt;"",(1-'Element relatif aux mesures (I)'!N126) * 'Element relatif aux mesures (I)'!L126,"")</f>
        <v/>
      </c>
      <c r="G126" s="140" t="str">
        <f>IF(C126&lt;&gt;"",'Element relatif aux mesures (I)'!X126,"")</f>
        <v/>
      </c>
      <c r="H126" s="137"/>
      <c r="I126" s="135"/>
      <c r="J126" s="139"/>
      <c r="K126" s="141"/>
    </row>
    <row r="127" spans="1:11" s="142" customFormat="1" x14ac:dyDescent="0.2">
      <c r="A127" s="135" t="str">
        <f>IF('Element relatif aux mesures (I)'!A127&lt;&gt;"",'Element relatif aux mesures (I)'!A127,"")</f>
        <v/>
      </c>
      <c r="B127" s="136" t="str">
        <f>IF('Element relatif aux mesures (I)'!B127&lt;&gt;"",'Element relatif aux mesures (I)'!B127,"")</f>
        <v/>
      </c>
      <c r="C127" s="137" t="str">
        <f>IF('Element relatif aux mesures (I)'!C127&lt;&gt;"",'Element relatif aux mesures (I)'!C127,"")</f>
        <v/>
      </c>
      <c r="D127" s="138" t="str">
        <f>IF('Element relatif aux mesures (I)'!D127&lt;&gt;"",'Element relatif aux mesures (I)'!D127,"")</f>
        <v/>
      </c>
      <c r="E127" s="144" t="str">
        <f>IF(C127&lt;&gt;"",'Element relatif aux mesures (I)'!E127,"")</f>
        <v/>
      </c>
      <c r="F127" s="139" t="str">
        <f>IF(C127&lt;&gt;"",(1-'Element relatif aux mesures (I)'!N127) * 'Element relatif aux mesures (I)'!L127,"")</f>
        <v/>
      </c>
      <c r="G127" s="140" t="str">
        <f>IF(C127&lt;&gt;"",'Element relatif aux mesures (I)'!X127,"")</f>
        <v/>
      </c>
      <c r="H127" s="137"/>
      <c r="I127" s="135"/>
      <c r="J127" s="139"/>
      <c r="K127" s="141"/>
    </row>
    <row r="128" spans="1:11" s="142" customFormat="1" x14ac:dyDescent="0.2">
      <c r="A128" s="135" t="str">
        <f>IF('Element relatif aux mesures (I)'!A128&lt;&gt;"",'Element relatif aux mesures (I)'!A128,"")</f>
        <v/>
      </c>
      <c r="B128" s="136" t="str">
        <f>IF('Element relatif aux mesures (I)'!B128&lt;&gt;"",'Element relatif aux mesures (I)'!B128,"")</f>
        <v/>
      </c>
      <c r="C128" s="137" t="str">
        <f>IF('Element relatif aux mesures (I)'!C128&lt;&gt;"",'Element relatif aux mesures (I)'!C128,"")</f>
        <v/>
      </c>
      <c r="D128" s="138" t="str">
        <f>IF('Element relatif aux mesures (I)'!D128&lt;&gt;"",'Element relatif aux mesures (I)'!D128,"")</f>
        <v/>
      </c>
      <c r="E128" s="144" t="str">
        <f>IF(C128&lt;&gt;"",'Element relatif aux mesures (I)'!E128,"")</f>
        <v/>
      </c>
      <c r="F128" s="139" t="str">
        <f>IF(C128&lt;&gt;"",(1-'Element relatif aux mesures (I)'!N128) * 'Element relatif aux mesures (I)'!L128,"")</f>
        <v/>
      </c>
      <c r="G128" s="140" t="str">
        <f>IF(C128&lt;&gt;"",'Element relatif aux mesures (I)'!X128,"")</f>
        <v/>
      </c>
      <c r="H128" s="137"/>
      <c r="I128" s="135"/>
      <c r="J128" s="139"/>
      <c r="K128" s="141"/>
    </row>
    <row r="129" spans="1:11" s="142" customFormat="1" x14ac:dyDescent="0.2">
      <c r="A129" s="135" t="str">
        <f>IF('Element relatif aux mesures (I)'!A129&lt;&gt;"",'Element relatif aux mesures (I)'!A129,"")</f>
        <v/>
      </c>
      <c r="B129" s="136" t="str">
        <f>IF('Element relatif aux mesures (I)'!B129&lt;&gt;"",'Element relatif aux mesures (I)'!B129,"")</f>
        <v/>
      </c>
      <c r="C129" s="137" t="str">
        <f>IF('Element relatif aux mesures (I)'!C129&lt;&gt;"",'Element relatif aux mesures (I)'!C129,"")</f>
        <v/>
      </c>
      <c r="D129" s="138" t="str">
        <f>IF('Element relatif aux mesures (I)'!D129&lt;&gt;"",'Element relatif aux mesures (I)'!D129,"")</f>
        <v/>
      </c>
      <c r="E129" s="144" t="str">
        <f>IF(C129&lt;&gt;"",'Element relatif aux mesures (I)'!E129,"")</f>
        <v/>
      </c>
      <c r="F129" s="139" t="str">
        <f>IF(C129&lt;&gt;"",(1-'Element relatif aux mesures (I)'!N129) * 'Element relatif aux mesures (I)'!L129,"")</f>
        <v/>
      </c>
      <c r="G129" s="140" t="str">
        <f>IF(C129&lt;&gt;"",'Element relatif aux mesures (I)'!X129,"")</f>
        <v/>
      </c>
      <c r="H129" s="137"/>
      <c r="I129" s="135"/>
      <c r="J129" s="139"/>
      <c r="K129" s="141"/>
    </row>
    <row r="130" spans="1:11" s="142" customFormat="1" x14ac:dyDescent="0.2">
      <c r="A130" s="135" t="str">
        <f>IF('Element relatif aux mesures (I)'!A130&lt;&gt;"",'Element relatif aux mesures (I)'!A130,"")</f>
        <v/>
      </c>
      <c r="B130" s="136" t="str">
        <f>IF('Element relatif aux mesures (I)'!B130&lt;&gt;"",'Element relatif aux mesures (I)'!B130,"")</f>
        <v/>
      </c>
      <c r="C130" s="137" t="str">
        <f>IF('Element relatif aux mesures (I)'!C130&lt;&gt;"",'Element relatif aux mesures (I)'!C130,"")</f>
        <v/>
      </c>
      <c r="D130" s="138" t="str">
        <f>IF('Element relatif aux mesures (I)'!D130&lt;&gt;"",'Element relatif aux mesures (I)'!D130,"")</f>
        <v/>
      </c>
      <c r="E130" s="144" t="str">
        <f>IF(C130&lt;&gt;"",'Element relatif aux mesures (I)'!E130,"")</f>
        <v/>
      </c>
      <c r="F130" s="139" t="str">
        <f>IF(C130&lt;&gt;"",(1-'Element relatif aux mesures (I)'!N130) * 'Element relatif aux mesures (I)'!L130,"")</f>
        <v/>
      </c>
      <c r="G130" s="140" t="str">
        <f>IF(C130&lt;&gt;"",'Element relatif aux mesures (I)'!X130,"")</f>
        <v/>
      </c>
      <c r="H130" s="137"/>
      <c r="I130" s="135"/>
      <c r="J130" s="139"/>
      <c r="K130" s="141"/>
    </row>
    <row r="131" spans="1:11" s="142" customFormat="1" x14ac:dyDescent="0.2">
      <c r="A131" s="135" t="str">
        <f>IF('Element relatif aux mesures (I)'!A131&lt;&gt;"",'Element relatif aux mesures (I)'!A131,"")</f>
        <v/>
      </c>
      <c r="B131" s="136" t="str">
        <f>IF('Element relatif aux mesures (I)'!B131&lt;&gt;"",'Element relatif aux mesures (I)'!B131,"")</f>
        <v/>
      </c>
      <c r="C131" s="137" t="str">
        <f>IF('Element relatif aux mesures (I)'!C131&lt;&gt;"",'Element relatif aux mesures (I)'!C131,"")</f>
        <v/>
      </c>
      <c r="D131" s="138" t="str">
        <f>IF('Element relatif aux mesures (I)'!D131&lt;&gt;"",'Element relatif aux mesures (I)'!D131,"")</f>
        <v/>
      </c>
      <c r="E131" s="144" t="str">
        <f>IF(C131&lt;&gt;"",'Element relatif aux mesures (I)'!E131,"")</f>
        <v/>
      </c>
      <c r="F131" s="139" t="str">
        <f>IF(C131&lt;&gt;"",(1-'Element relatif aux mesures (I)'!N131) * 'Element relatif aux mesures (I)'!L131,"")</f>
        <v/>
      </c>
      <c r="G131" s="140" t="str">
        <f>IF(C131&lt;&gt;"",'Element relatif aux mesures (I)'!X131,"")</f>
        <v/>
      </c>
      <c r="H131" s="137"/>
      <c r="I131" s="135"/>
      <c r="J131" s="139"/>
      <c r="K131" s="141"/>
    </row>
    <row r="132" spans="1:11" s="142" customFormat="1" x14ac:dyDescent="0.2">
      <c r="A132" s="135" t="str">
        <f>IF('Element relatif aux mesures (I)'!A132&lt;&gt;"",'Element relatif aux mesures (I)'!A132,"")</f>
        <v/>
      </c>
      <c r="B132" s="136" t="str">
        <f>IF('Element relatif aux mesures (I)'!B132&lt;&gt;"",'Element relatif aux mesures (I)'!B132,"")</f>
        <v/>
      </c>
      <c r="C132" s="137" t="str">
        <f>IF('Element relatif aux mesures (I)'!C132&lt;&gt;"",'Element relatif aux mesures (I)'!C132,"")</f>
        <v/>
      </c>
      <c r="D132" s="138" t="str">
        <f>IF('Element relatif aux mesures (I)'!D132&lt;&gt;"",'Element relatif aux mesures (I)'!D132,"")</f>
        <v/>
      </c>
      <c r="E132" s="144" t="str">
        <f>IF(C132&lt;&gt;"",'Element relatif aux mesures (I)'!E132,"")</f>
        <v/>
      </c>
      <c r="F132" s="139" t="str">
        <f>IF(C132&lt;&gt;"",(1-'Element relatif aux mesures (I)'!N132) * 'Element relatif aux mesures (I)'!L132,"")</f>
        <v/>
      </c>
      <c r="G132" s="140" t="str">
        <f>IF(C132&lt;&gt;"",'Element relatif aux mesures (I)'!X132,"")</f>
        <v/>
      </c>
      <c r="H132" s="137"/>
      <c r="I132" s="135"/>
      <c r="J132" s="139"/>
      <c r="K132" s="141"/>
    </row>
    <row r="133" spans="1:11" s="142" customFormat="1" x14ac:dyDescent="0.2">
      <c r="A133" s="135" t="str">
        <f>IF('Element relatif aux mesures (I)'!A133&lt;&gt;"",'Element relatif aux mesures (I)'!A133,"")</f>
        <v/>
      </c>
      <c r="B133" s="136" t="str">
        <f>IF('Element relatif aux mesures (I)'!B133&lt;&gt;"",'Element relatif aux mesures (I)'!B133,"")</f>
        <v/>
      </c>
      <c r="C133" s="137" t="str">
        <f>IF('Element relatif aux mesures (I)'!C133&lt;&gt;"",'Element relatif aux mesures (I)'!C133,"")</f>
        <v/>
      </c>
      <c r="D133" s="138" t="str">
        <f>IF('Element relatif aux mesures (I)'!D133&lt;&gt;"",'Element relatif aux mesures (I)'!D133,"")</f>
        <v/>
      </c>
      <c r="E133" s="144" t="str">
        <f>IF(C133&lt;&gt;"",'Element relatif aux mesures (I)'!E133,"")</f>
        <v/>
      </c>
      <c r="F133" s="139" t="str">
        <f>IF(C133&lt;&gt;"",(1-'Element relatif aux mesures (I)'!N133) * 'Element relatif aux mesures (I)'!L133,"")</f>
        <v/>
      </c>
      <c r="G133" s="140" t="str">
        <f>IF(C133&lt;&gt;"",'Element relatif aux mesures (I)'!X133,"")</f>
        <v/>
      </c>
      <c r="H133" s="137"/>
      <c r="I133" s="135"/>
      <c r="J133" s="139"/>
      <c r="K133" s="141"/>
    </row>
    <row r="134" spans="1:11" s="142" customFormat="1" x14ac:dyDescent="0.2">
      <c r="A134" s="135" t="str">
        <f>IF('Element relatif aux mesures (I)'!A134&lt;&gt;"",'Element relatif aux mesures (I)'!A134,"")</f>
        <v/>
      </c>
      <c r="B134" s="136" t="str">
        <f>IF('Element relatif aux mesures (I)'!B134&lt;&gt;"",'Element relatif aux mesures (I)'!B134,"")</f>
        <v/>
      </c>
      <c r="C134" s="137" t="str">
        <f>IF('Element relatif aux mesures (I)'!C134&lt;&gt;"",'Element relatif aux mesures (I)'!C134,"")</f>
        <v/>
      </c>
      <c r="D134" s="138" t="str">
        <f>IF('Element relatif aux mesures (I)'!D134&lt;&gt;"",'Element relatif aux mesures (I)'!D134,"")</f>
        <v/>
      </c>
      <c r="E134" s="144" t="str">
        <f>IF(C134&lt;&gt;"",'Element relatif aux mesures (I)'!E134,"")</f>
        <v/>
      </c>
      <c r="F134" s="139" t="str">
        <f>IF(C134&lt;&gt;"",(1-'Element relatif aux mesures (I)'!N134) * 'Element relatif aux mesures (I)'!L134,"")</f>
        <v/>
      </c>
      <c r="G134" s="140" t="str">
        <f>IF(C134&lt;&gt;"",'Element relatif aux mesures (I)'!X134,"")</f>
        <v/>
      </c>
      <c r="H134" s="137"/>
      <c r="I134" s="135"/>
      <c r="J134" s="139"/>
      <c r="K134" s="141"/>
    </row>
    <row r="135" spans="1:11" s="142" customFormat="1" x14ac:dyDescent="0.2">
      <c r="A135" s="135" t="str">
        <f>IF('Element relatif aux mesures (I)'!A135&lt;&gt;"",'Element relatif aux mesures (I)'!A135,"")</f>
        <v/>
      </c>
      <c r="B135" s="136" t="str">
        <f>IF('Element relatif aux mesures (I)'!B135&lt;&gt;"",'Element relatif aux mesures (I)'!B135,"")</f>
        <v/>
      </c>
      <c r="C135" s="137" t="str">
        <f>IF('Element relatif aux mesures (I)'!C135&lt;&gt;"",'Element relatif aux mesures (I)'!C135,"")</f>
        <v/>
      </c>
      <c r="D135" s="138" t="str">
        <f>IF('Element relatif aux mesures (I)'!D135&lt;&gt;"",'Element relatif aux mesures (I)'!D135,"")</f>
        <v/>
      </c>
      <c r="E135" s="144" t="str">
        <f>IF(C135&lt;&gt;"",'Element relatif aux mesures (I)'!E135,"")</f>
        <v/>
      </c>
      <c r="F135" s="139" t="str">
        <f>IF(C135&lt;&gt;"",(1-'Element relatif aux mesures (I)'!N135) * 'Element relatif aux mesures (I)'!L135,"")</f>
        <v/>
      </c>
      <c r="G135" s="140" t="str">
        <f>IF(C135&lt;&gt;"",'Element relatif aux mesures (I)'!X135,"")</f>
        <v/>
      </c>
      <c r="H135" s="137"/>
      <c r="I135" s="135"/>
      <c r="J135" s="139"/>
      <c r="K135" s="141"/>
    </row>
    <row r="136" spans="1:11" s="142" customFormat="1" x14ac:dyDescent="0.2">
      <c r="A136" s="135" t="str">
        <f>IF('Element relatif aux mesures (I)'!A136&lt;&gt;"",'Element relatif aux mesures (I)'!A136,"")</f>
        <v/>
      </c>
      <c r="B136" s="136" t="str">
        <f>IF('Element relatif aux mesures (I)'!B136&lt;&gt;"",'Element relatif aux mesures (I)'!B136,"")</f>
        <v/>
      </c>
      <c r="C136" s="137" t="str">
        <f>IF('Element relatif aux mesures (I)'!C136&lt;&gt;"",'Element relatif aux mesures (I)'!C136,"")</f>
        <v/>
      </c>
      <c r="D136" s="138" t="str">
        <f>IF('Element relatif aux mesures (I)'!D136&lt;&gt;"",'Element relatif aux mesures (I)'!D136,"")</f>
        <v/>
      </c>
      <c r="E136" s="144" t="str">
        <f>IF(C136&lt;&gt;"",'Element relatif aux mesures (I)'!E136,"")</f>
        <v/>
      </c>
      <c r="F136" s="139" t="str">
        <f>IF(C136&lt;&gt;"",(1-'Element relatif aux mesures (I)'!N136) * 'Element relatif aux mesures (I)'!L136,"")</f>
        <v/>
      </c>
      <c r="G136" s="140" t="str">
        <f>IF(C136&lt;&gt;"",'Element relatif aux mesures (I)'!X136,"")</f>
        <v/>
      </c>
      <c r="H136" s="137"/>
      <c r="I136" s="135"/>
      <c r="J136" s="139"/>
      <c r="K136" s="141"/>
    </row>
    <row r="137" spans="1:11" s="142" customFormat="1" x14ac:dyDescent="0.2">
      <c r="A137" s="135" t="str">
        <f>IF('Element relatif aux mesures (I)'!A137&lt;&gt;"",'Element relatif aux mesures (I)'!A137,"")</f>
        <v/>
      </c>
      <c r="B137" s="136" t="str">
        <f>IF('Element relatif aux mesures (I)'!B137&lt;&gt;"",'Element relatif aux mesures (I)'!B137,"")</f>
        <v/>
      </c>
      <c r="C137" s="137" t="str">
        <f>IF('Element relatif aux mesures (I)'!C137&lt;&gt;"",'Element relatif aux mesures (I)'!C137,"")</f>
        <v/>
      </c>
      <c r="D137" s="138" t="str">
        <f>IF('Element relatif aux mesures (I)'!D137&lt;&gt;"",'Element relatif aux mesures (I)'!D137,"")</f>
        <v/>
      </c>
      <c r="E137" s="144" t="str">
        <f>IF(C137&lt;&gt;"",'Element relatif aux mesures (I)'!E137,"")</f>
        <v/>
      </c>
      <c r="F137" s="139" t="str">
        <f>IF(C137&lt;&gt;"",(1-'Element relatif aux mesures (I)'!N137) * 'Element relatif aux mesures (I)'!L137,"")</f>
        <v/>
      </c>
      <c r="G137" s="140" t="str">
        <f>IF(C137&lt;&gt;"",'Element relatif aux mesures (I)'!X137,"")</f>
        <v/>
      </c>
      <c r="H137" s="137"/>
      <c r="I137" s="135"/>
      <c r="J137" s="139"/>
      <c r="K137" s="141"/>
    </row>
    <row r="138" spans="1:11" s="142" customFormat="1" x14ac:dyDescent="0.2">
      <c r="A138" s="135" t="str">
        <f>IF('Element relatif aux mesures (I)'!A138&lt;&gt;"",'Element relatif aux mesures (I)'!A138,"")</f>
        <v/>
      </c>
      <c r="B138" s="136" t="str">
        <f>IF('Element relatif aux mesures (I)'!B138&lt;&gt;"",'Element relatif aux mesures (I)'!B138,"")</f>
        <v/>
      </c>
      <c r="C138" s="137" t="str">
        <f>IF('Element relatif aux mesures (I)'!C138&lt;&gt;"",'Element relatif aux mesures (I)'!C138,"")</f>
        <v/>
      </c>
      <c r="D138" s="138" t="str">
        <f>IF('Element relatif aux mesures (I)'!D138&lt;&gt;"",'Element relatif aux mesures (I)'!D138,"")</f>
        <v/>
      </c>
      <c r="E138" s="144" t="str">
        <f>IF(C138&lt;&gt;"",'Element relatif aux mesures (I)'!E138,"")</f>
        <v/>
      </c>
      <c r="F138" s="139" t="str">
        <f>IF(C138&lt;&gt;"",(1-'Element relatif aux mesures (I)'!N138) * 'Element relatif aux mesures (I)'!L138,"")</f>
        <v/>
      </c>
      <c r="G138" s="140" t="str">
        <f>IF(C138&lt;&gt;"",'Element relatif aux mesures (I)'!X138,"")</f>
        <v/>
      </c>
      <c r="H138" s="137"/>
      <c r="I138" s="135"/>
      <c r="J138" s="139"/>
      <c r="K138" s="141"/>
    </row>
    <row r="139" spans="1:11" s="142" customFormat="1" x14ac:dyDescent="0.2">
      <c r="A139" s="135" t="str">
        <f>IF('Element relatif aux mesures (I)'!A139&lt;&gt;"",'Element relatif aux mesures (I)'!A139,"")</f>
        <v/>
      </c>
      <c r="B139" s="136" t="str">
        <f>IF('Element relatif aux mesures (I)'!B139&lt;&gt;"",'Element relatif aux mesures (I)'!B139,"")</f>
        <v/>
      </c>
      <c r="C139" s="137" t="str">
        <f>IF('Element relatif aux mesures (I)'!C139&lt;&gt;"",'Element relatif aux mesures (I)'!C139,"")</f>
        <v/>
      </c>
      <c r="D139" s="138" t="str">
        <f>IF('Element relatif aux mesures (I)'!D139&lt;&gt;"",'Element relatif aux mesures (I)'!D139,"")</f>
        <v/>
      </c>
      <c r="E139" s="144" t="str">
        <f>IF(C139&lt;&gt;"",'Element relatif aux mesures (I)'!E139,"")</f>
        <v/>
      </c>
      <c r="F139" s="139" t="str">
        <f>IF(C139&lt;&gt;"",(1-'Element relatif aux mesures (I)'!N139) * 'Element relatif aux mesures (I)'!L139,"")</f>
        <v/>
      </c>
      <c r="G139" s="140" t="str">
        <f>IF(C139&lt;&gt;"",'Element relatif aux mesures (I)'!X139,"")</f>
        <v/>
      </c>
      <c r="H139" s="137"/>
      <c r="I139" s="135"/>
      <c r="J139" s="139"/>
      <c r="K139" s="141"/>
    </row>
    <row r="140" spans="1:11" s="142" customFormat="1" x14ac:dyDescent="0.2">
      <c r="A140" s="135" t="str">
        <f>IF('Element relatif aux mesures (I)'!A140&lt;&gt;"",'Element relatif aux mesures (I)'!A140,"")</f>
        <v/>
      </c>
      <c r="B140" s="136" t="str">
        <f>IF('Element relatif aux mesures (I)'!B140&lt;&gt;"",'Element relatif aux mesures (I)'!B140,"")</f>
        <v/>
      </c>
      <c r="C140" s="137" t="str">
        <f>IF('Element relatif aux mesures (I)'!C140&lt;&gt;"",'Element relatif aux mesures (I)'!C140,"")</f>
        <v/>
      </c>
      <c r="D140" s="138" t="str">
        <f>IF('Element relatif aux mesures (I)'!D140&lt;&gt;"",'Element relatif aux mesures (I)'!D140,"")</f>
        <v/>
      </c>
      <c r="E140" s="144" t="str">
        <f>IF(C140&lt;&gt;"",'Element relatif aux mesures (I)'!E140,"")</f>
        <v/>
      </c>
      <c r="F140" s="139" t="str">
        <f>IF(C140&lt;&gt;"",(1-'Element relatif aux mesures (I)'!N140) * 'Element relatif aux mesures (I)'!L140,"")</f>
        <v/>
      </c>
      <c r="G140" s="140" t="str">
        <f>IF(C140&lt;&gt;"",'Element relatif aux mesures (I)'!X140,"")</f>
        <v/>
      </c>
      <c r="H140" s="137"/>
      <c r="I140" s="135"/>
      <c r="J140" s="139"/>
      <c r="K140" s="141"/>
    </row>
    <row r="141" spans="1:11" s="142" customFormat="1" x14ac:dyDescent="0.2">
      <c r="A141" s="135" t="str">
        <f>IF('Element relatif aux mesures (I)'!A141&lt;&gt;"",'Element relatif aux mesures (I)'!A141,"")</f>
        <v/>
      </c>
      <c r="B141" s="136" t="str">
        <f>IF('Element relatif aux mesures (I)'!B141&lt;&gt;"",'Element relatif aux mesures (I)'!B141,"")</f>
        <v/>
      </c>
      <c r="C141" s="137" t="str">
        <f>IF('Element relatif aux mesures (I)'!C141&lt;&gt;"",'Element relatif aux mesures (I)'!C141,"")</f>
        <v/>
      </c>
      <c r="D141" s="138" t="str">
        <f>IF('Element relatif aux mesures (I)'!D141&lt;&gt;"",'Element relatif aux mesures (I)'!D141,"")</f>
        <v/>
      </c>
      <c r="E141" s="144" t="str">
        <f>IF(C141&lt;&gt;"",'Element relatif aux mesures (I)'!E141,"")</f>
        <v/>
      </c>
      <c r="F141" s="139" t="str">
        <f>IF(C141&lt;&gt;"",(1-'Element relatif aux mesures (I)'!N141) * 'Element relatif aux mesures (I)'!L141,"")</f>
        <v/>
      </c>
      <c r="G141" s="140" t="str">
        <f>IF(C141&lt;&gt;"",'Element relatif aux mesures (I)'!X141,"")</f>
        <v/>
      </c>
      <c r="H141" s="137"/>
      <c r="I141" s="135"/>
      <c r="J141" s="139"/>
      <c r="K141" s="141"/>
    </row>
    <row r="142" spans="1:11" s="142" customFormat="1" x14ac:dyDescent="0.2">
      <c r="A142" s="135" t="str">
        <f>IF('Element relatif aux mesures (I)'!A142&lt;&gt;"",'Element relatif aux mesures (I)'!A142,"")</f>
        <v/>
      </c>
      <c r="B142" s="136" t="str">
        <f>IF('Element relatif aux mesures (I)'!B142&lt;&gt;"",'Element relatif aux mesures (I)'!B142,"")</f>
        <v/>
      </c>
      <c r="C142" s="137" t="str">
        <f>IF('Element relatif aux mesures (I)'!C142&lt;&gt;"",'Element relatif aux mesures (I)'!C142,"")</f>
        <v/>
      </c>
      <c r="D142" s="138" t="str">
        <f>IF('Element relatif aux mesures (I)'!D142&lt;&gt;"",'Element relatif aux mesures (I)'!D142,"")</f>
        <v/>
      </c>
      <c r="E142" s="144" t="str">
        <f>IF(C142&lt;&gt;"",'Element relatif aux mesures (I)'!E142,"")</f>
        <v/>
      </c>
      <c r="F142" s="139" t="str">
        <f>IF(C142&lt;&gt;"",(1-'Element relatif aux mesures (I)'!N142) * 'Element relatif aux mesures (I)'!L142,"")</f>
        <v/>
      </c>
      <c r="G142" s="140" t="str">
        <f>IF(C142&lt;&gt;"",'Element relatif aux mesures (I)'!X142,"")</f>
        <v/>
      </c>
      <c r="H142" s="137"/>
      <c r="I142" s="135"/>
      <c r="J142" s="139"/>
      <c r="K142" s="141"/>
    </row>
    <row r="143" spans="1:11" s="142" customFormat="1" x14ac:dyDescent="0.2">
      <c r="A143" s="135" t="str">
        <f>IF('Element relatif aux mesures (I)'!A143&lt;&gt;"",'Element relatif aux mesures (I)'!A143,"")</f>
        <v/>
      </c>
      <c r="B143" s="136" t="str">
        <f>IF('Element relatif aux mesures (I)'!B143&lt;&gt;"",'Element relatif aux mesures (I)'!B143,"")</f>
        <v/>
      </c>
      <c r="C143" s="137" t="str">
        <f>IF('Element relatif aux mesures (I)'!C143&lt;&gt;"",'Element relatif aux mesures (I)'!C143,"")</f>
        <v/>
      </c>
      <c r="D143" s="138" t="str">
        <f>IF('Element relatif aux mesures (I)'!D143&lt;&gt;"",'Element relatif aux mesures (I)'!D143,"")</f>
        <v/>
      </c>
      <c r="E143" s="144" t="str">
        <f>IF(C143&lt;&gt;"",'Element relatif aux mesures (I)'!E143,"")</f>
        <v/>
      </c>
      <c r="F143" s="139" t="str">
        <f>IF(C143&lt;&gt;"",(1-'Element relatif aux mesures (I)'!N143) * 'Element relatif aux mesures (I)'!L143,"")</f>
        <v/>
      </c>
      <c r="G143" s="140" t="str">
        <f>IF(C143&lt;&gt;"",'Element relatif aux mesures (I)'!X143,"")</f>
        <v/>
      </c>
      <c r="H143" s="137"/>
      <c r="I143" s="135"/>
      <c r="J143" s="139"/>
      <c r="K143" s="141"/>
    </row>
    <row r="144" spans="1:11" s="142" customFormat="1" x14ac:dyDescent="0.2">
      <c r="A144" s="135" t="str">
        <f>IF('Element relatif aux mesures (I)'!A144&lt;&gt;"",'Element relatif aux mesures (I)'!A144,"")</f>
        <v/>
      </c>
      <c r="B144" s="136" t="str">
        <f>IF('Element relatif aux mesures (I)'!B144&lt;&gt;"",'Element relatif aux mesures (I)'!B144,"")</f>
        <v/>
      </c>
      <c r="C144" s="137" t="str">
        <f>IF('Element relatif aux mesures (I)'!C144&lt;&gt;"",'Element relatif aux mesures (I)'!C144,"")</f>
        <v/>
      </c>
      <c r="D144" s="138" t="str">
        <f>IF('Element relatif aux mesures (I)'!D144&lt;&gt;"",'Element relatif aux mesures (I)'!D144,"")</f>
        <v/>
      </c>
      <c r="E144" s="144" t="str">
        <f>IF(C144&lt;&gt;"",'Element relatif aux mesures (I)'!E144,"")</f>
        <v/>
      </c>
      <c r="F144" s="139" t="str">
        <f>IF(C144&lt;&gt;"",(1-'Element relatif aux mesures (I)'!N144) * 'Element relatif aux mesures (I)'!L144,"")</f>
        <v/>
      </c>
      <c r="G144" s="140" t="str">
        <f>IF(C144&lt;&gt;"",'Element relatif aux mesures (I)'!X144,"")</f>
        <v/>
      </c>
      <c r="H144" s="137"/>
      <c r="I144" s="135"/>
      <c r="J144" s="139"/>
      <c r="K144" s="141"/>
    </row>
    <row r="145" spans="1:11" s="142" customFormat="1" x14ac:dyDescent="0.2">
      <c r="A145" s="135" t="str">
        <f>IF('Element relatif aux mesures (I)'!A145&lt;&gt;"",'Element relatif aux mesures (I)'!A145,"")</f>
        <v/>
      </c>
      <c r="B145" s="136" t="str">
        <f>IF('Element relatif aux mesures (I)'!B145&lt;&gt;"",'Element relatif aux mesures (I)'!B145,"")</f>
        <v/>
      </c>
      <c r="C145" s="137" t="str">
        <f>IF('Element relatif aux mesures (I)'!C145&lt;&gt;"",'Element relatif aux mesures (I)'!C145,"")</f>
        <v/>
      </c>
      <c r="D145" s="138" t="str">
        <f>IF('Element relatif aux mesures (I)'!D145&lt;&gt;"",'Element relatif aux mesures (I)'!D145,"")</f>
        <v/>
      </c>
      <c r="E145" s="144" t="str">
        <f>IF(C145&lt;&gt;"",'Element relatif aux mesures (I)'!E145,"")</f>
        <v/>
      </c>
      <c r="F145" s="139" t="str">
        <f>IF(C145&lt;&gt;"",(1-'Element relatif aux mesures (I)'!N145) * 'Element relatif aux mesures (I)'!L145,"")</f>
        <v/>
      </c>
      <c r="G145" s="140" t="str">
        <f>IF(C145&lt;&gt;"",'Element relatif aux mesures (I)'!X145,"")</f>
        <v/>
      </c>
      <c r="H145" s="137"/>
      <c r="I145" s="135"/>
      <c r="J145" s="139"/>
      <c r="K145" s="141"/>
    </row>
    <row r="146" spans="1:11" s="142" customFormat="1" x14ac:dyDescent="0.2">
      <c r="A146" s="135" t="str">
        <f>IF('Element relatif aux mesures (I)'!A146&lt;&gt;"",'Element relatif aux mesures (I)'!A146,"")</f>
        <v/>
      </c>
      <c r="B146" s="136" t="str">
        <f>IF('Element relatif aux mesures (I)'!B146&lt;&gt;"",'Element relatif aux mesures (I)'!B146,"")</f>
        <v/>
      </c>
      <c r="C146" s="137" t="str">
        <f>IF('Element relatif aux mesures (I)'!C146&lt;&gt;"",'Element relatif aux mesures (I)'!C146,"")</f>
        <v/>
      </c>
      <c r="D146" s="138" t="str">
        <f>IF('Element relatif aux mesures (I)'!D146&lt;&gt;"",'Element relatif aux mesures (I)'!D146,"")</f>
        <v/>
      </c>
      <c r="E146" s="144" t="str">
        <f>IF(C146&lt;&gt;"",'Element relatif aux mesures (I)'!E146,"")</f>
        <v/>
      </c>
      <c r="F146" s="139" t="str">
        <f>IF(C146&lt;&gt;"",(1-'Element relatif aux mesures (I)'!N146) * 'Element relatif aux mesures (I)'!L146,"")</f>
        <v/>
      </c>
      <c r="G146" s="140" t="str">
        <f>IF(C146&lt;&gt;"",'Element relatif aux mesures (I)'!X146,"")</f>
        <v/>
      </c>
      <c r="H146" s="137"/>
      <c r="I146" s="135"/>
      <c r="J146" s="139"/>
      <c r="K146" s="141"/>
    </row>
    <row r="147" spans="1:11" s="142" customFormat="1" x14ac:dyDescent="0.2">
      <c r="A147" s="135" t="str">
        <f>IF('Element relatif aux mesures (I)'!A147&lt;&gt;"",'Element relatif aux mesures (I)'!A147,"")</f>
        <v/>
      </c>
      <c r="B147" s="136" t="str">
        <f>IF('Element relatif aux mesures (I)'!B147&lt;&gt;"",'Element relatif aux mesures (I)'!B147,"")</f>
        <v/>
      </c>
      <c r="C147" s="137" t="str">
        <f>IF('Element relatif aux mesures (I)'!C147&lt;&gt;"",'Element relatif aux mesures (I)'!C147,"")</f>
        <v/>
      </c>
      <c r="D147" s="138" t="str">
        <f>IF('Element relatif aux mesures (I)'!D147&lt;&gt;"",'Element relatif aux mesures (I)'!D147,"")</f>
        <v/>
      </c>
      <c r="E147" s="144" t="str">
        <f>IF(C147&lt;&gt;"",'Element relatif aux mesures (I)'!E147,"")</f>
        <v/>
      </c>
      <c r="F147" s="139" t="str">
        <f>IF(C147&lt;&gt;"",(1-'Element relatif aux mesures (I)'!N147) * 'Element relatif aux mesures (I)'!L147,"")</f>
        <v/>
      </c>
      <c r="G147" s="140" t="str">
        <f>IF(C147&lt;&gt;"",'Element relatif aux mesures (I)'!X147,"")</f>
        <v/>
      </c>
      <c r="H147" s="137"/>
      <c r="I147" s="135"/>
      <c r="J147" s="139"/>
      <c r="K147" s="141"/>
    </row>
    <row r="148" spans="1:11" s="142" customFormat="1" x14ac:dyDescent="0.2">
      <c r="A148" s="135" t="str">
        <f>IF('Element relatif aux mesures (I)'!A148&lt;&gt;"",'Element relatif aux mesures (I)'!A148,"")</f>
        <v/>
      </c>
      <c r="B148" s="136" t="str">
        <f>IF('Element relatif aux mesures (I)'!B148&lt;&gt;"",'Element relatif aux mesures (I)'!B148,"")</f>
        <v/>
      </c>
      <c r="C148" s="137" t="str">
        <f>IF('Element relatif aux mesures (I)'!C148&lt;&gt;"",'Element relatif aux mesures (I)'!C148,"")</f>
        <v/>
      </c>
      <c r="D148" s="138" t="str">
        <f>IF('Element relatif aux mesures (I)'!D148&lt;&gt;"",'Element relatif aux mesures (I)'!D148,"")</f>
        <v/>
      </c>
      <c r="E148" s="144" t="str">
        <f>IF(C148&lt;&gt;"",'Element relatif aux mesures (I)'!E148,"")</f>
        <v/>
      </c>
      <c r="F148" s="139" t="str">
        <f>IF(C148&lt;&gt;"",(1-'Element relatif aux mesures (I)'!N148) * 'Element relatif aux mesures (I)'!L148,"")</f>
        <v/>
      </c>
      <c r="G148" s="140" t="str">
        <f>IF(C148&lt;&gt;"",'Element relatif aux mesures (I)'!X148,"")</f>
        <v/>
      </c>
      <c r="H148" s="137"/>
      <c r="I148" s="135"/>
      <c r="J148" s="139"/>
      <c r="K148" s="141"/>
    </row>
    <row r="149" spans="1:11" s="142" customFormat="1" x14ac:dyDescent="0.2">
      <c r="A149" s="135" t="str">
        <f>IF('Element relatif aux mesures (I)'!A149&lt;&gt;"",'Element relatif aux mesures (I)'!A149,"")</f>
        <v/>
      </c>
      <c r="B149" s="136" t="str">
        <f>IF('Element relatif aux mesures (I)'!B149&lt;&gt;"",'Element relatif aux mesures (I)'!B149,"")</f>
        <v/>
      </c>
      <c r="C149" s="137" t="str">
        <f>IF('Element relatif aux mesures (I)'!C149&lt;&gt;"",'Element relatif aux mesures (I)'!C149,"")</f>
        <v/>
      </c>
      <c r="D149" s="138" t="str">
        <f>IF('Element relatif aux mesures (I)'!D149&lt;&gt;"",'Element relatif aux mesures (I)'!D149,"")</f>
        <v/>
      </c>
      <c r="E149" s="144" t="str">
        <f>IF(C149&lt;&gt;"",'Element relatif aux mesures (I)'!E149,"")</f>
        <v/>
      </c>
      <c r="F149" s="139" t="str">
        <f>IF(C149&lt;&gt;"",(1-'Element relatif aux mesures (I)'!N149) * 'Element relatif aux mesures (I)'!L149,"")</f>
        <v/>
      </c>
      <c r="G149" s="140" t="str">
        <f>IF(C149&lt;&gt;"",'Element relatif aux mesures (I)'!X149,"")</f>
        <v/>
      </c>
      <c r="H149" s="137"/>
      <c r="I149" s="135"/>
      <c r="J149" s="139"/>
      <c r="K149" s="141"/>
    </row>
    <row r="150" spans="1:11" s="142" customFormat="1" x14ac:dyDescent="0.2">
      <c r="A150" s="135" t="str">
        <f>IF('Element relatif aux mesures (I)'!A150&lt;&gt;"",'Element relatif aux mesures (I)'!A150,"")</f>
        <v/>
      </c>
      <c r="B150" s="136" t="str">
        <f>IF('Element relatif aux mesures (I)'!B150&lt;&gt;"",'Element relatif aux mesures (I)'!B150,"")</f>
        <v/>
      </c>
      <c r="C150" s="137" t="str">
        <f>IF('Element relatif aux mesures (I)'!C150&lt;&gt;"",'Element relatif aux mesures (I)'!C150,"")</f>
        <v/>
      </c>
      <c r="D150" s="138" t="str">
        <f>IF('Element relatif aux mesures (I)'!D150&lt;&gt;"",'Element relatif aux mesures (I)'!D150,"")</f>
        <v/>
      </c>
      <c r="E150" s="144" t="str">
        <f>IF(C150&lt;&gt;"",'Element relatif aux mesures (I)'!E150,"")</f>
        <v/>
      </c>
      <c r="F150" s="139" t="str">
        <f>IF(C150&lt;&gt;"",(1-'Element relatif aux mesures (I)'!N150) * 'Element relatif aux mesures (I)'!L150,"")</f>
        <v/>
      </c>
      <c r="G150" s="140" t="str">
        <f>IF(C150&lt;&gt;"",'Element relatif aux mesures (I)'!X150,"")</f>
        <v/>
      </c>
      <c r="H150" s="137"/>
      <c r="I150" s="135"/>
      <c r="J150" s="139"/>
      <c r="K150" s="141"/>
    </row>
    <row r="151" spans="1:11" s="142" customFormat="1" x14ac:dyDescent="0.2">
      <c r="A151" s="135" t="str">
        <f>IF('Element relatif aux mesures (I)'!A151&lt;&gt;"",'Element relatif aux mesures (I)'!A151,"")</f>
        <v/>
      </c>
      <c r="B151" s="136" t="str">
        <f>IF('Element relatif aux mesures (I)'!B151&lt;&gt;"",'Element relatif aux mesures (I)'!B151,"")</f>
        <v/>
      </c>
      <c r="C151" s="137" t="str">
        <f>IF('Element relatif aux mesures (I)'!C151&lt;&gt;"",'Element relatif aux mesures (I)'!C151,"")</f>
        <v/>
      </c>
      <c r="D151" s="138" t="str">
        <f>IF('Element relatif aux mesures (I)'!D151&lt;&gt;"",'Element relatif aux mesures (I)'!D151,"")</f>
        <v/>
      </c>
      <c r="E151" s="144" t="str">
        <f>IF(C151&lt;&gt;"",'Element relatif aux mesures (I)'!E151,"")</f>
        <v/>
      </c>
      <c r="F151" s="139" t="str">
        <f>IF(C151&lt;&gt;"",(1-'Element relatif aux mesures (I)'!N151) * 'Element relatif aux mesures (I)'!L151,"")</f>
        <v/>
      </c>
      <c r="G151" s="140" t="str">
        <f>IF(C151&lt;&gt;"",'Element relatif aux mesures (I)'!X151,"")</f>
        <v/>
      </c>
      <c r="H151" s="137"/>
      <c r="I151" s="135"/>
      <c r="J151" s="139"/>
      <c r="K151" s="141"/>
    </row>
    <row r="152" spans="1:11" s="142" customFormat="1" x14ac:dyDescent="0.2">
      <c r="A152" s="135" t="str">
        <f>IF('Element relatif aux mesures (I)'!A152&lt;&gt;"",'Element relatif aux mesures (I)'!A152,"")</f>
        <v/>
      </c>
      <c r="B152" s="136" t="str">
        <f>IF('Element relatif aux mesures (I)'!B152&lt;&gt;"",'Element relatif aux mesures (I)'!B152,"")</f>
        <v/>
      </c>
      <c r="C152" s="137" t="str">
        <f>IF('Element relatif aux mesures (I)'!C152&lt;&gt;"",'Element relatif aux mesures (I)'!C152,"")</f>
        <v/>
      </c>
      <c r="D152" s="138" t="str">
        <f>IF('Element relatif aux mesures (I)'!D152&lt;&gt;"",'Element relatif aux mesures (I)'!D152,"")</f>
        <v/>
      </c>
      <c r="E152" s="144" t="str">
        <f>IF(C152&lt;&gt;"",'Element relatif aux mesures (I)'!E152,"")</f>
        <v/>
      </c>
      <c r="F152" s="139" t="str">
        <f>IF(C152&lt;&gt;"",(1-'Element relatif aux mesures (I)'!N152) * 'Element relatif aux mesures (I)'!L152,"")</f>
        <v/>
      </c>
      <c r="G152" s="140" t="str">
        <f>IF(C152&lt;&gt;"",'Element relatif aux mesures (I)'!X152,"")</f>
        <v/>
      </c>
      <c r="H152" s="137"/>
      <c r="I152" s="135"/>
      <c r="J152" s="139"/>
      <c r="K152" s="141"/>
    </row>
    <row r="153" spans="1:11" s="142" customFormat="1" x14ac:dyDescent="0.2">
      <c r="A153" s="135" t="str">
        <f>IF('Element relatif aux mesures (I)'!A153&lt;&gt;"",'Element relatif aux mesures (I)'!A153,"")</f>
        <v/>
      </c>
      <c r="B153" s="136" t="str">
        <f>IF('Element relatif aux mesures (I)'!B153&lt;&gt;"",'Element relatif aux mesures (I)'!B153,"")</f>
        <v/>
      </c>
      <c r="C153" s="137" t="str">
        <f>IF('Element relatif aux mesures (I)'!C153&lt;&gt;"",'Element relatif aux mesures (I)'!C153,"")</f>
        <v/>
      </c>
      <c r="D153" s="138" t="str">
        <f>IF('Element relatif aux mesures (I)'!D153&lt;&gt;"",'Element relatif aux mesures (I)'!D153,"")</f>
        <v/>
      </c>
      <c r="E153" s="144" t="str">
        <f>IF(C153&lt;&gt;"",'Element relatif aux mesures (I)'!E153,"")</f>
        <v/>
      </c>
      <c r="F153" s="139" t="str">
        <f>IF(C153&lt;&gt;"",(1-'Element relatif aux mesures (I)'!N153) * 'Element relatif aux mesures (I)'!L153,"")</f>
        <v/>
      </c>
      <c r="G153" s="140" t="str">
        <f>IF(C153&lt;&gt;"",'Element relatif aux mesures (I)'!X153,"")</f>
        <v/>
      </c>
      <c r="H153" s="137"/>
      <c r="I153" s="135"/>
      <c r="J153" s="139"/>
      <c r="K153" s="141"/>
    </row>
    <row r="154" spans="1:11" s="142" customFormat="1" x14ac:dyDescent="0.2">
      <c r="A154" s="135" t="str">
        <f>IF('Element relatif aux mesures (I)'!A154&lt;&gt;"",'Element relatif aux mesures (I)'!A154,"")</f>
        <v/>
      </c>
      <c r="B154" s="136" t="str">
        <f>IF('Element relatif aux mesures (I)'!B154&lt;&gt;"",'Element relatif aux mesures (I)'!B154,"")</f>
        <v/>
      </c>
      <c r="C154" s="137" t="str">
        <f>IF('Element relatif aux mesures (I)'!C154&lt;&gt;"",'Element relatif aux mesures (I)'!C154,"")</f>
        <v/>
      </c>
      <c r="D154" s="138" t="str">
        <f>IF('Element relatif aux mesures (I)'!D154&lt;&gt;"",'Element relatif aux mesures (I)'!D154,"")</f>
        <v/>
      </c>
      <c r="E154" s="144" t="str">
        <f>IF(C154&lt;&gt;"",'Element relatif aux mesures (I)'!E154,"")</f>
        <v/>
      </c>
      <c r="F154" s="139" t="str">
        <f>IF(C154&lt;&gt;"",(1-'Element relatif aux mesures (I)'!N154) * 'Element relatif aux mesures (I)'!L154,"")</f>
        <v/>
      </c>
      <c r="G154" s="140" t="str">
        <f>IF(C154&lt;&gt;"",'Element relatif aux mesures (I)'!X154,"")</f>
        <v/>
      </c>
      <c r="H154" s="137"/>
      <c r="I154" s="135"/>
      <c r="J154" s="139"/>
      <c r="K154" s="141"/>
    </row>
    <row r="155" spans="1:11" s="142" customFormat="1" x14ac:dyDescent="0.2">
      <c r="A155" s="135" t="str">
        <f>IF('Element relatif aux mesures (I)'!A155&lt;&gt;"",'Element relatif aux mesures (I)'!A155,"")</f>
        <v/>
      </c>
      <c r="B155" s="136" t="str">
        <f>IF('Element relatif aux mesures (I)'!B155&lt;&gt;"",'Element relatif aux mesures (I)'!B155,"")</f>
        <v/>
      </c>
      <c r="C155" s="137" t="str">
        <f>IF('Element relatif aux mesures (I)'!C155&lt;&gt;"",'Element relatif aux mesures (I)'!C155,"")</f>
        <v/>
      </c>
      <c r="D155" s="138" t="str">
        <f>IF('Element relatif aux mesures (I)'!D155&lt;&gt;"",'Element relatif aux mesures (I)'!D155,"")</f>
        <v/>
      </c>
      <c r="E155" s="144" t="str">
        <f>IF(C155&lt;&gt;"",'Element relatif aux mesures (I)'!E155,"")</f>
        <v/>
      </c>
      <c r="F155" s="139" t="str">
        <f>IF(C155&lt;&gt;"",(1-'Element relatif aux mesures (I)'!N155) * 'Element relatif aux mesures (I)'!L155,"")</f>
        <v/>
      </c>
      <c r="G155" s="140" t="str">
        <f>IF(C155&lt;&gt;"",'Element relatif aux mesures (I)'!X155,"")</f>
        <v/>
      </c>
      <c r="H155" s="137"/>
      <c r="I155" s="135"/>
      <c r="J155" s="139"/>
      <c r="K155" s="141"/>
    </row>
    <row r="156" spans="1:11" s="142" customFormat="1" x14ac:dyDescent="0.2">
      <c r="A156" s="135" t="str">
        <f>IF('Element relatif aux mesures (I)'!A156&lt;&gt;"",'Element relatif aux mesures (I)'!A156,"")</f>
        <v/>
      </c>
      <c r="B156" s="136" t="str">
        <f>IF('Element relatif aux mesures (I)'!B156&lt;&gt;"",'Element relatif aux mesures (I)'!B156,"")</f>
        <v/>
      </c>
      <c r="C156" s="137" t="str">
        <f>IF('Element relatif aux mesures (I)'!C156&lt;&gt;"",'Element relatif aux mesures (I)'!C156,"")</f>
        <v/>
      </c>
      <c r="D156" s="138" t="str">
        <f>IF('Element relatif aux mesures (I)'!D156&lt;&gt;"",'Element relatif aux mesures (I)'!D156,"")</f>
        <v/>
      </c>
      <c r="E156" s="144" t="str">
        <f>IF(C156&lt;&gt;"",'Element relatif aux mesures (I)'!E156,"")</f>
        <v/>
      </c>
      <c r="F156" s="139" t="str">
        <f>IF(C156&lt;&gt;"",(1-'Element relatif aux mesures (I)'!N156) * 'Element relatif aux mesures (I)'!L156,"")</f>
        <v/>
      </c>
      <c r="G156" s="140" t="str">
        <f>IF(C156&lt;&gt;"",'Element relatif aux mesures (I)'!X156,"")</f>
        <v/>
      </c>
      <c r="H156" s="137"/>
      <c r="I156" s="135"/>
      <c r="J156" s="139"/>
      <c r="K156" s="141"/>
    </row>
    <row r="157" spans="1:11" s="142" customFormat="1" x14ac:dyDescent="0.2">
      <c r="A157" s="135" t="str">
        <f>IF('Element relatif aux mesures (I)'!A157&lt;&gt;"",'Element relatif aux mesures (I)'!A157,"")</f>
        <v/>
      </c>
      <c r="B157" s="136" t="str">
        <f>IF('Element relatif aux mesures (I)'!B157&lt;&gt;"",'Element relatif aux mesures (I)'!B157,"")</f>
        <v/>
      </c>
      <c r="C157" s="137" t="str">
        <f>IF('Element relatif aux mesures (I)'!C157&lt;&gt;"",'Element relatif aux mesures (I)'!C157,"")</f>
        <v/>
      </c>
      <c r="D157" s="138" t="str">
        <f>IF('Element relatif aux mesures (I)'!D157&lt;&gt;"",'Element relatif aux mesures (I)'!D157,"")</f>
        <v/>
      </c>
      <c r="E157" s="144" t="str">
        <f>IF(C157&lt;&gt;"",'Element relatif aux mesures (I)'!E157,"")</f>
        <v/>
      </c>
      <c r="F157" s="139" t="str">
        <f>IF(C157&lt;&gt;"",(1-'Element relatif aux mesures (I)'!N157) * 'Element relatif aux mesures (I)'!L157,"")</f>
        <v/>
      </c>
      <c r="G157" s="140" t="str">
        <f>IF(C157&lt;&gt;"",'Element relatif aux mesures (I)'!X157,"")</f>
        <v/>
      </c>
      <c r="H157" s="137"/>
      <c r="I157" s="135"/>
      <c r="J157" s="139"/>
      <c r="K157" s="141"/>
    </row>
    <row r="158" spans="1:11" s="142" customFormat="1" x14ac:dyDescent="0.2">
      <c r="A158" s="135" t="str">
        <f>IF('Element relatif aux mesures (I)'!A158&lt;&gt;"",'Element relatif aux mesures (I)'!A158,"")</f>
        <v/>
      </c>
      <c r="B158" s="136" t="str">
        <f>IF('Element relatif aux mesures (I)'!B158&lt;&gt;"",'Element relatif aux mesures (I)'!B158,"")</f>
        <v/>
      </c>
      <c r="C158" s="137" t="str">
        <f>IF('Element relatif aux mesures (I)'!C158&lt;&gt;"",'Element relatif aux mesures (I)'!C158,"")</f>
        <v/>
      </c>
      <c r="D158" s="138" t="str">
        <f>IF('Element relatif aux mesures (I)'!D158&lt;&gt;"",'Element relatif aux mesures (I)'!D158,"")</f>
        <v/>
      </c>
      <c r="E158" s="144" t="str">
        <f>IF(C158&lt;&gt;"",'Element relatif aux mesures (I)'!E158,"")</f>
        <v/>
      </c>
      <c r="F158" s="139" t="str">
        <f>IF(C158&lt;&gt;"",(1-'Element relatif aux mesures (I)'!N158) * 'Element relatif aux mesures (I)'!L158,"")</f>
        <v/>
      </c>
      <c r="G158" s="140" t="str">
        <f>IF(C158&lt;&gt;"",'Element relatif aux mesures (I)'!X158,"")</f>
        <v/>
      </c>
      <c r="H158" s="137"/>
      <c r="I158" s="135"/>
      <c r="J158" s="139"/>
      <c r="K158" s="141"/>
    </row>
    <row r="159" spans="1:11" s="142" customFormat="1" x14ac:dyDescent="0.2">
      <c r="A159" s="135" t="str">
        <f>IF('Element relatif aux mesures (I)'!A159&lt;&gt;"",'Element relatif aux mesures (I)'!A159,"")</f>
        <v/>
      </c>
      <c r="B159" s="136" t="str">
        <f>IF('Element relatif aux mesures (I)'!B159&lt;&gt;"",'Element relatif aux mesures (I)'!B159,"")</f>
        <v/>
      </c>
      <c r="C159" s="137" t="str">
        <f>IF('Element relatif aux mesures (I)'!C159&lt;&gt;"",'Element relatif aux mesures (I)'!C159,"")</f>
        <v/>
      </c>
      <c r="D159" s="138" t="str">
        <f>IF('Element relatif aux mesures (I)'!D159&lt;&gt;"",'Element relatif aux mesures (I)'!D159,"")</f>
        <v/>
      </c>
      <c r="E159" s="144" t="str">
        <f>IF(C159&lt;&gt;"",'Element relatif aux mesures (I)'!E159,"")</f>
        <v/>
      </c>
      <c r="F159" s="139" t="str">
        <f>IF(C159&lt;&gt;"",(1-'Element relatif aux mesures (I)'!N159) * 'Element relatif aux mesures (I)'!L159,"")</f>
        <v/>
      </c>
      <c r="G159" s="140" t="str">
        <f>IF(C159&lt;&gt;"",'Element relatif aux mesures (I)'!X159,"")</f>
        <v/>
      </c>
      <c r="H159" s="137"/>
      <c r="I159" s="135"/>
      <c r="J159" s="139"/>
      <c r="K159" s="141"/>
    </row>
    <row r="160" spans="1:11" s="142" customFormat="1" x14ac:dyDescent="0.2">
      <c r="A160" s="135" t="str">
        <f>IF('Element relatif aux mesures (I)'!A160&lt;&gt;"",'Element relatif aux mesures (I)'!A160,"")</f>
        <v/>
      </c>
      <c r="B160" s="136" t="str">
        <f>IF('Element relatif aux mesures (I)'!B160&lt;&gt;"",'Element relatif aux mesures (I)'!B160,"")</f>
        <v/>
      </c>
      <c r="C160" s="137" t="str">
        <f>IF('Element relatif aux mesures (I)'!C160&lt;&gt;"",'Element relatif aux mesures (I)'!C160,"")</f>
        <v/>
      </c>
      <c r="D160" s="138" t="str">
        <f>IF('Element relatif aux mesures (I)'!D160&lt;&gt;"",'Element relatif aux mesures (I)'!D160,"")</f>
        <v/>
      </c>
      <c r="E160" s="144" t="str">
        <f>IF(C160&lt;&gt;"",'Element relatif aux mesures (I)'!E160,"")</f>
        <v/>
      </c>
      <c r="F160" s="139" t="str">
        <f>IF(C160&lt;&gt;"",(1-'Element relatif aux mesures (I)'!N160) * 'Element relatif aux mesures (I)'!L160,"")</f>
        <v/>
      </c>
      <c r="G160" s="140" t="str">
        <f>IF(C160&lt;&gt;"",'Element relatif aux mesures (I)'!X160,"")</f>
        <v/>
      </c>
      <c r="H160" s="137"/>
      <c r="I160" s="135"/>
      <c r="J160" s="139"/>
      <c r="K160" s="141"/>
    </row>
    <row r="161" spans="1:11" s="142" customFormat="1" x14ac:dyDescent="0.2">
      <c r="A161" s="135" t="str">
        <f>IF('Element relatif aux mesures (I)'!A161&lt;&gt;"",'Element relatif aux mesures (I)'!A161,"")</f>
        <v/>
      </c>
      <c r="B161" s="136" t="str">
        <f>IF('Element relatif aux mesures (I)'!B161&lt;&gt;"",'Element relatif aux mesures (I)'!B161,"")</f>
        <v/>
      </c>
      <c r="C161" s="137" t="str">
        <f>IF('Element relatif aux mesures (I)'!C161&lt;&gt;"",'Element relatif aux mesures (I)'!C161,"")</f>
        <v/>
      </c>
      <c r="D161" s="138" t="str">
        <f>IF('Element relatif aux mesures (I)'!D161&lt;&gt;"",'Element relatif aux mesures (I)'!D161,"")</f>
        <v/>
      </c>
      <c r="E161" s="144" t="str">
        <f>IF(C161&lt;&gt;"",'Element relatif aux mesures (I)'!E161,"")</f>
        <v/>
      </c>
      <c r="F161" s="139" t="str">
        <f>IF(C161&lt;&gt;"",(1-'Element relatif aux mesures (I)'!N161) * 'Element relatif aux mesures (I)'!L161,"")</f>
        <v/>
      </c>
      <c r="G161" s="140" t="str">
        <f>IF(C161&lt;&gt;"",'Element relatif aux mesures (I)'!X161,"")</f>
        <v/>
      </c>
      <c r="H161" s="137"/>
      <c r="I161" s="135"/>
      <c r="J161" s="139"/>
      <c r="K161" s="141"/>
    </row>
    <row r="162" spans="1:11" s="142" customFormat="1" x14ac:dyDescent="0.2">
      <c r="A162" s="135" t="str">
        <f>IF('Element relatif aux mesures (I)'!A162&lt;&gt;"",'Element relatif aux mesures (I)'!A162,"")</f>
        <v/>
      </c>
      <c r="B162" s="136" t="str">
        <f>IF('Element relatif aux mesures (I)'!B162&lt;&gt;"",'Element relatif aux mesures (I)'!B162,"")</f>
        <v/>
      </c>
      <c r="C162" s="137" t="str">
        <f>IF('Element relatif aux mesures (I)'!C162&lt;&gt;"",'Element relatif aux mesures (I)'!C162,"")</f>
        <v/>
      </c>
      <c r="D162" s="138" t="str">
        <f>IF('Element relatif aux mesures (I)'!D162&lt;&gt;"",'Element relatif aux mesures (I)'!D162,"")</f>
        <v/>
      </c>
      <c r="E162" s="144" t="str">
        <f>IF(C162&lt;&gt;"",'Element relatif aux mesures (I)'!E162,"")</f>
        <v/>
      </c>
      <c r="F162" s="139" t="str">
        <f>IF(C162&lt;&gt;"",(1-'Element relatif aux mesures (I)'!N162) * 'Element relatif aux mesures (I)'!L162,"")</f>
        <v/>
      </c>
      <c r="G162" s="140" t="str">
        <f>IF(C162&lt;&gt;"",'Element relatif aux mesures (I)'!X162,"")</f>
        <v/>
      </c>
      <c r="H162" s="137"/>
      <c r="I162" s="135"/>
      <c r="J162" s="139"/>
      <c r="K162" s="141"/>
    </row>
    <row r="163" spans="1:11" s="142" customFormat="1" x14ac:dyDescent="0.2">
      <c r="A163" s="135" t="str">
        <f>IF('Element relatif aux mesures (I)'!A163&lt;&gt;"",'Element relatif aux mesures (I)'!A163,"")</f>
        <v/>
      </c>
      <c r="B163" s="136" t="str">
        <f>IF('Element relatif aux mesures (I)'!B163&lt;&gt;"",'Element relatif aux mesures (I)'!B163,"")</f>
        <v/>
      </c>
      <c r="C163" s="137" t="str">
        <f>IF('Element relatif aux mesures (I)'!C163&lt;&gt;"",'Element relatif aux mesures (I)'!C163,"")</f>
        <v/>
      </c>
      <c r="D163" s="138" t="str">
        <f>IF('Element relatif aux mesures (I)'!D163&lt;&gt;"",'Element relatif aux mesures (I)'!D163,"")</f>
        <v/>
      </c>
      <c r="E163" s="144" t="str">
        <f>IF(C163&lt;&gt;"",'Element relatif aux mesures (I)'!E163,"")</f>
        <v/>
      </c>
      <c r="F163" s="139" t="str">
        <f>IF(C163&lt;&gt;"",(1-'Element relatif aux mesures (I)'!N163) * 'Element relatif aux mesures (I)'!L163,"")</f>
        <v/>
      </c>
      <c r="G163" s="140" t="str">
        <f>IF(C163&lt;&gt;"",'Element relatif aux mesures (I)'!X163,"")</f>
        <v/>
      </c>
      <c r="H163" s="137"/>
      <c r="I163" s="135"/>
      <c r="J163" s="139"/>
      <c r="K163" s="141"/>
    </row>
    <row r="164" spans="1:11" s="142" customFormat="1" x14ac:dyDescent="0.2">
      <c r="A164" s="135" t="str">
        <f>IF('Element relatif aux mesures (I)'!A164&lt;&gt;"",'Element relatif aux mesures (I)'!A164,"")</f>
        <v/>
      </c>
      <c r="B164" s="136" t="str">
        <f>IF('Element relatif aux mesures (I)'!B164&lt;&gt;"",'Element relatif aux mesures (I)'!B164,"")</f>
        <v/>
      </c>
      <c r="C164" s="137" t="str">
        <f>IF('Element relatif aux mesures (I)'!C164&lt;&gt;"",'Element relatif aux mesures (I)'!C164,"")</f>
        <v/>
      </c>
      <c r="D164" s="138" t="str">
        <f>IF('Element relatif aux mesures (I)'!D164&lt;&gt;"",'Element relatif aux mesures (I)'!D164,"")</f>
        <v/>
      </c>
      <c r="E164" s="144" t="str">
        <f>IF(C164&lt;&gt;"",'Element relatif aux mesures (I)'!E164,"")</f>
        <v/>
      </c>
      <c r="F164" s="139" t="str">
        <f>IF(C164&lt;&gt;"",(1-'Element relatif aux mesures (I)'!N164) * 'Element relatif aux mesures (I)'!L164,"")</f>
        <v/>
      </c>
      <c r="G164" s="140" t="str">
        <f>IF(C164&lt;&gt;"",'Element relatif aux mesures (I)'!X164,"")</f>
        <v/>
      </c>
      <c r="H164" s="137"/>
      <c r="I164" s="135"/>
      <c r="J164" s="139"/>
      <c r="K164" s="141"/>
    </row>
    <row r="165" spans="1:11" s="142" customFormat="1" x14ac:dyDescent="0.2">
      <c r="A165" s="135" t="str">
        <f>IF('Element relatif aux mesures (I)'!A165&lt;&gt;"",'Element relatif aux mesures (I)'!A165,"")</f>
        <v/>
      </c>
      <c r="B165" s="136" t="str">
        <f>IF('Element relatif aux mesures (I)'!B165&lt;&gt;"",'Element relatif aux mesures (I)'!B165,"")</f>
        <v/>
      </c>
      <c r="C165" s="137" t="str">
        <f>IF('Element relatif aux mesures (I)'!C165&lt;&gt;"",'Element relatif aux mesures (I)'!C165,"")</f>
        <v/>
      </c>
      <c r="D165" s="138" t="str">
        <f>IF('Element relatif aux mesures (I)'!D165&lt;&gt;"",'Element relatif aux mesures (I)'!D165,"")</f>
        <v/>
      </c>
      <c r="E165" s="144" t="str">
        <f>IF(C165&lt;&gt;"",'Element relatif aux mesures (I)'!E165,"")</f>
        <v/>
      </c>
      <c r="F165" s="139" t="str">
        <f>IF(C165&lt;&gt;"",(1-'Element relatif aux mesures (I)'!N165) * 'Element relatif aux mesures (I)'!L165,"")</f>
        <v/>
      </c>
      <c r="G165" s="140" t="str">
        <f>IF(C165&lt;&gt;"",'Element relatif aux mesures (I)'!X165,"")</f>
        <v/>
      </c>
      <c r="H165" s="137"/>
      <c r="I165" s="135"/>
      <c r="J165" s="139"/>
      <c r="K165" s="141"/>
    </row>
    <row r="166" spans="1:11" s="142" customFormat="1" x14ac:dyDescent="0.2">
      <c r="A166" s="135" t="str">
        <f>IF('Element relatif aux mesures (I)'!A166&lt;&gt;"",'Element relatif aux mesures (I)'!A166,"")</f>
        <v/>
      </c>
      <c r="B166" s="136" t="str">
        <f>IF('Element relatif aux mesures (I)'!B166&lt;&gt;"",'Element relatif aux mesures (I)'!B166,"")</f>
        <v/>
      </c>
      <c r="C166" s="137" t="str">
        <f>IF('Element relatif aux mesures (I)'!C166&lt;&gt;"",'Element relatif aux mesures (I)'!C166,"")</f>
        <v/>
      </c>
      <c r="D166" s="138" t="str">
        <f>IF('Element relatif aux mesures (I)'!D166&lt;&gt;"",'Element relatif aux mesures (I)'!D166,"")</f>
        <v/>
      </c>
      <c r="E166" s="144" t="str">
        <f>IF(C166&lt;&gt;"",'Element relatif aux mesures (I)'!E166,"")</f>
        <v/>
      </c>
      <c r="F166" s="139" t="str">
        <f>IF(C166&lt;&gt;"",(1-'Element relatif aux mesures (I)'!N166) * 'Element relatif aux mesures (I)'!L166,"")</f>
        <v/>
      </c>
      <c r="G166" s="140" t="str">
        <f>IF(C166&lt;&gt;"",'Element relatif aux mesures (I)'!X166,"")</f>
        <v/>
      </c>
      <c r="H166" s="137"/>
      <c r="I166" s="135"/>
      <c r="J166" s="139"/>
      <c r="K166" s="141"/>
    </row>
    <row r="167" spans="1:11" s="142" customFormat="1" x14ac:dyDescent="0.2">
      <c r="A167" s="135" t="str">
        <f>IF('Element relatif aux mesures (I)'!A167&lt;&gt;"",'Element relatif aux mesures (I)'!A167,"")</f>
        <v/>
      </c>
      <c r="B167" s="136" t="str">
        <f>IF('Element relatif aux mesures (I)'!B167&lt;&gt;"",'Element relatif aux mesures (I)'!B167,"")</f>
        <v/>
      </c>
      <c r="C167" s="137" t="str">
        <f>IF('Element relatif aux mesures (I)'!C167&lt;&gt;"",'Element relatif aux mesures (I)'!C167,"")</f>
        <v/>
      </c>
      <c r="D167" s="138" t="str">
        <f>IF('Element relatif aux mesures (I)'!D167&lt;&gt;"",'Element relatif aux mesures (I)'!D167,"")</f>
        <v/>
      </c>
      <c r="E167" s="144" t="str">
        <f>IF(C167&lt;&gt;"",'Element relatif aux mesures (I)'!E167,"")</f>
        <v/>
      </c>
      <c r="F167" s="139" t="str">
        <f>IF(C167&lt;&gt;"",(1-'Element relatif aux mesures (I)'!N167) * 'Element relatif aux mesures (I)'!L167,"")</f>
        <v/>
      </c>
      <c r="G167" s="140" t="str">
        <f>IF(C167&lt;&gt;"",'Element relatif aux mesures (I)'!X167,"")</f>
        <v/>
      </c>
      <c r="H167" s="137"/>
      <c r="I167" s="135"/>
      <c r="J167" s="139"/>
      <c r="K167" s="141"/>
    </row>
    <row r="168" spans="1:11" s="142" customFormat="1" x14ac:dyDescent="0.2">
      <c r="A168" s="135" t="str">
        <f>IF('Element relatif aux mesures (I)'!A168&lt;&gt;"",'Element relatif aux mesures (I)'!A168,"")</f>
        <v/>
      </c>
      <c r="B168" s="136" t="str">
        <f>IF('Element relatif aux mesures (I)'!B168&lt;&gt;"",'Element relatif aux mesures (I)'!B168,"")</f>
        <v/>
      </c>
      <c r="C168" s="137" t="str">
        <f>IF('Element relatif aux mesures (I)'!C168&lt;&gt;"",'Element relatif aux mesures (I)'!C168,"")</f>
        <v/>
      </c>
      <c r="D168" s="138" t="str">
        <f>IF('Element relatif aux mesures (I)'!D168&lt;&gt;"",'Element relatif aux mesures (I)'!D168,"")</f>
        <v/>
      </c>
      <c r="E168" s="144" t="str">
        <f>IF(C168&lt;&gt;"",'Element relatif aux mesures (I)'!E168,"")</f>
        <v/>
      </c>
      <c r="F168" s="139" t="str">
        <f>IF(C168&lt;&gt;"",(1-'Element relatif aux mesures (I)'!N168) * 'Element relatif aux mesures (I)'!L168,"")</f>
        <v/>
      </c>
      <c r="G168" s="140" t="str">
        <f>IF(C168&lt;&gt;"",'Element relatif aux mesures (I)'!X168,"")</f>
        <v/>
      </c>
      <c r="H168" s="137"/>
      <c r="I168" s="135"/>
      <c r="J168" s="139"/>
      <c r="K168" s="141"/>
    </row>
    <row r="169" spans="1:11" s="142" customFormat="1" x14ac:dyDescent="0.2">
      <c r="A169" s="135" t="str">
        <f>IF('Element relatif aux mesures (I)'!A169&lt;&gt;"",'Element relatif aux mesures (I)'!A169,"")</f>
        <v/>
      </c>
      <c r="B169" s="136" t="str">
        <f>IF('Element relatif aux mesures (I)'!B169&lt;&gt;"",'Element relatif aux mesures (I)'!B169,"")</f>
        <v/>
      </c>
      <c r="C169" s="137" t="str">
        <f>IF('Element relatif aux mesures (I)'!C169&lt;&gt;"",'Element relatif aux mesures (I)'!C169,"")</f>
        <v/>
      </c>
      <c r="D169" s="138" t="str">
        <f>IF('Element relatif aux mesures (I)'!D169&lt;&gt;"",'Element relatif aux mesures (I)'!D169,"")</f>
        <v/>
      </c>
      <c r="E169" s="144" t="str">
        <f>IF(C169&lt;&gt;"",'Element relatif aux mesures (I)'!E169,"")</f>
        <v/>
      </c>
      <c r="F169" s="139" t="str">
        <f>IF(C169&lt;&gt;"",(1-'Element relatif aux mesures (I)'!N169) * 'Element relatif aux mesures (I)'!L169,"")</f>
        <v/>
      </c>
      <c r="G169" s="140" t="str">
        <f>IF(C169&lt;&gt;"",'Element relatif aux mesures (I)'!X169,"")</f>
        <v/>
      </c>
      <c r="H169" s="137"/>
      <c r="I169" s="135"/>
      <c r="J169" s="139"/>
      <c r="K169" s="141"/>
    </row>
    <row r="170" spans="1:11" s="142" customFormat="1" x14ac:dyDescent="0.2">
      <c r="A170" s="135" t="str">
        <f>IF('Element relatif aux mesures (I)'!A170&lt;&gt;"",'Element relatif aux mesures (I)'!A170,"")</f>
        <v/>
      </c>
      <c r="B170" s="136" t="str">
        <f>IF('Element relatif aux mesures (I)'!B170&lt;&gt;"",'Element relatif aux mesures (I)'!B170,"")</f>
        <v/>
      </c>
      <c r="C170" s="137" t="str">
        <f>IF('Element relatif aux mesures (I)'!C170&lt;&gt;"",'Element relatif aux mesures (I)'!C170,"")</f>
        <v/>
      </c>
      <c r="D170" s="138" t="str">
        <f>IF('Element relatif aux mesures (I)'!D170&lt;&gt;"",'Element relatif aux mesures (I)'!D170,"")</f>
        <v/>
      </c>
      <c r="E170" s="144" t="str">
        <f>IF(C170&lt;&gt;"",'Element relatif aux mesures (I)'!E170,"")</f>
        <v/>
      </c>
      <c r="F170" s="139" t="str">
        <f>IF(C170&lt;&gt;"",(1-'Element relatif aux mesures (I)'!N170) * 'Element relatif aux mesures (I)'!L170,"")</f>
        <v/>
      </c>
      <c r="G170" s="140" t="str">
        <f>IF(C170&lt;&gt;"",'Element relatif aux mesures (I)'!X170,"")</f>
        <v/>
      </c>
      <c r="H170" s="137"/>
      <c r="I170" s="135"/>
      <c r="J170" s="139"/>
      <c r="K170" s="141"/>
    </row>
    <row r="171" spans="1:11" s="142" customFormat="1" x14ac:dyDescent="0.2">
      <c r="A171" s="135" t="str">
        <f>IF('Element relatif aux mesures (I)'!A171&lt;&gt;"",'Element relatif aux mesures (I)'!A171,"")</f>
        <v/>
      </c>
      <c r="B171" s="136" t="str">
        <f>IF('Element relatif aux mesures (I)'!B171&lt;&gt;"",'Element relatif aux mesures (I)'!B171,"")</f>
        <v/>
      </c>
      <c r="C171" s="137" t="str">
        <f>IF('Element relatif aux mesures (I)'!C171&lt;&gt;"",'Element relatif aux mesures (I)'!C171,"")</f>
        <v/>
      </c>
      <c r="D171" s="138" t="str">
        <f>IF('Element relatif aux mesures (I)'!D171&lt;&gt;"",'Element relatif aux mesures (I)'!D171,"")</f>
        <v/>
      </c>
      <c r="E171" s="144" t="str">
        <f>IF(C171&lt;&gt;"",'Element relatif aux mesures (I)'!E171,"")</f>
        <v/>
      </c>
      <c r="F171" s="139" t="str">
        <f>IF(C171&lt;&gt;"",(1-'Element relatif aux mesures (I)'!N171) * 'Element relatif aux mesures (I)'!L171,"")</f>
        <v/>
      </c>
      <c r="G171" s="140" t="str">
        <f>IF(C171&lt;&gt;"",'Element relatif aux mesures (I)'!X171,"")</f>
        <v/>
      </c>
      <c r="H171" s="137"/>
      <c r="I171" s="135"/>
      <c r="J171" s="139"/>
      <c r="K171" s="141"/>
    </row>
    <row r="172" spans="1:11" s="142" customFormat="1" x14ac:dyDescent="0.2">
      <c r="A172" s="135" t="str">
        <f>IF('Element relatif aux mesures (I)'!A172&lt;&gt;"",'Element relatif aux mesures (I)'!A172,"")</f>
        <v/>
      </c>
      <c r="B172" s="136" t="str">
        <f>IF('Element relatif aux mesures (I)'!B172&lt;&gt;"",'Element relatif aux mesures (I)'!B172,"")</f>
        <v/>
      </c>
      <c r="C172" s="137" t="str">
        <f>IF('Element relatif aux mesures (I)'!C172&lt;&gt;"",'Element relatif aux mesures (I)'!C172,"")</f>
        <v/>
      </c>
      <c r="D172" s="138" t="str">
        <f>IF('Element relatif aux mesures (I)'!D172&lt;&gt;"",'Element relatif aux mesures (I)'!D172,"")</f>
        <v/>
      </c>
      <c r="E172" s="144" t="str">
        <f>IF(C172&lt;&gt;"",'Element relatif aux mesures (I)'!E172,"")</f>
        <v/>
      </c>
      <c r="F172" s="139" t="str">
        <f>IF(C172&lt;&gt;"",(1-'Element relatif aux mesures (I)'!N172) * 'Element relatif aux mesures (I)'!L172,"")</f>
        <v/>
      </c>
      <c r="G172" s="140" t="str">
        <f>IF(C172&lt;&gt;"",'Element relatif aux mesures (I)'!X172,"")</f>
        <v/>
      </c>
      <c r="H172" s="137"/>
      <c r="I172" s="135"/>
      <c r="J172" s="139"/>
      <c r="K172" s="141"/>
    </row>
    <row r="173" spans="1:11" s="142" customFormat="1" x14ac:dyDescent="0.2">
      <c r="A173" s="135" t="str">
        <f>IF('Element relatif aux mesures (I)'!A173&lt;&gt;"",'Element relatif aux mesures (I)'!A173,"")</f>
        <v/>
      </c>
      <c r="B173" s="136" t="str">
        <f>IF('Element relatif aux mesures (I)'!B173&lt;&gt;"",'Element relatif aux mesures (I)'!B173,"")</f>
        <v/>
      </c>
      <c r="C173" s="137" t="str">
        <f>IF('Element relatif aux mesures (I)'!C173&lt;&gt;"",'Element relatif aux mesures (I)'!C173,"")</f>
        <v/>
      </c>
      <c r="D173" s="138" t="str">
        <f>IF('Element relatif aux mesures (I)'!D173&lt;&gt;"",'Element relatif aux mesures (I)'!D173,"")</f>
        <v/>
      </c>
      <c r="E173" s="144" t="str">
        <f>IF(C173&lt;&gt;"",'Element relatif aux mesures (I)'!E173,"")</f>
        <v/>
      </c>
      <c r="F173" s="139" t="str">
        <f>IF(C173&lt;&gt;"",(1-'Element relatif aux mesures (I)'!N173) * 'Element relatif aux mesures (I)'!L173,"")</f>
        <v/>
      </c>
      <c r="G173" s="140" t="str">
        <f>IF(C173&lt;&gt;"",'Element relatif aux mesures (I)'!X173,"")</f>
        <v/>
      </c>
      <c r="H173" s="137"/>
      <c r="I173" s="135"/>
      <c r="J173" s="139"/>
      <c r="K173" s="141"/>
    </row>
    <row r="174" spans="1:11" s="142" customFormat="1" x14ac:dyDescent="0.2">
      <c r="A174" s="135" t="str">
        <f>IF('Element relatif aux mesures (I)'!A174&lt;&gt;"",'Element relatif aux mesures (I)'!A174,"")</f>
        <v/>
      </c>
      <c r="B174" s="136" t="str">
        <f>IF('Element relatif aux mesures (I)'!B174&lt;&gt;"",'Element relatif aux mesures (I)'!B174,"")</f>
        <v/>
      </c>
      <c r="C174" s="137" t="str">
        <f>IF('Element relatif aux mesures (I)'!C174&lt;&gt;"",'Element relatif aux mesures (I)'!C174,"")</f>
        <v/>
      </c>
      <c r="D174" s="138" t="str">
        <f>IF('Element relatif aux mesures (I)'!D174&lt;&gt;"",'Element relatif aux mesures (I)'!D174,"")</f>
        <v/>
      </c>
      <c r="E174" s="144" t="str">
        <f>IF(C174&lt;&gt;"",'Element relatif aux mesures (I)'!E174,"")</f>
        <v/>
      </c>
      <c r="F174" s="139" t="str">
        <f>IF(C174&lt;&gt;"",(1-'Element relatif aux mesures (I)'!N174) * 'Element relatif aux mesures (I)'!L174,"")</f>
        <v/>
      </c>
      <c r="G174" s="140" t="str">
        <f>IF(C174&lt;&gt;"",'Element relatif aux mesures (I)'!X174,"")</f>
        <v/>
      </c>
      <c r="H174" s="137"/>
      <c r="I174" s="135"/>
      <c r="J174" s="139"/>
      <c r="K174" s="141"/>
    </row>
    <row r="175" spans="1:11" s="142" customFormat="1" x14ac:dyDescent="0.2">
      <c r="A175" s="135" t="str">
        <f>IF('Element relatif aux mesures (I)'!A175&lt;&gt;"",'Element relatif aux mesures (I)'!A175,"")</f>
        <v/>
      </c>
      <c r="B175" s="136" t="str">
        <f>IF('Element relatif aux mesures (I)'!B175&lt;&gt;"",'Element relatif aux mesures (I)'!B175,"")</f>
        <v/>
      </c>
      <c r="C175" s="137" t="str">
        <f>IF('Element relatif aux mesures (I)'!C175&lt;&gt;"",'Element relatif aux mesures (I)'!C175,"")</f>
        <v/>
      </c>
      <c r="D175" s="138" t="str">
        <f>IF('Element relatif aux mesures (I)'!D175&lt;&gt;"",'Element relatif aux mesures (I)'!D175,"")</f>
        <v/>
      </c>
      <c r="E175" s="144" t="str">
        <f>IF(C175&lt;&gt;"",'Element relatif aux mesures (I)'!E175,"")</f>
        <v/>
      </c>
      <c r="F175" s="139" t="str">
        <f>IF(C175&lt;&gt;"",(1-'Element relatif aux mesures (I)'!N175) * 'Element relatif aux mesures (I)'!L175,"")</f>
        <v/>
      </c>
      <c r="G175" s="140" t="str">
        <f>IF(C175&lt;&gt;"",'Element relatif aux mesures (I)'!X175,"")</f>
        <v/>
      </c>
      <c r="H175" s="137"/>
      <c r="I175" s="135"/>
      <c r="J175" s="139"/>
      <c r="K175" s="141"/>
    </row>
    <row r="176" spans="1:11" s="142" customFormat="1" x14ac:dyDescent="0.2">
      <c r="A176" s="135" t="str">
        <f>IF('Element relatif aux mesures (I)'!A176&lt;&gt;"",'Element relatif aux mesures (I)'!A176,"")</f>
        <v/>
      </c>
      <c r="B176" s="136" t="str">
        <f>IF('Element relatif aux mesures (I)'!B176&lt;&gt;"",'Element relatif aux mesures (I)'!B176,"")</f>
        <v/>
      </c>
      <c r="C176" s="137" t="str">
        <f>IF('Element relatif aux mesures (I)'!C176&lt;&gt;"",'Element relatif aux mesures (I)'!C176,"")</f>
        <v/>
      </c>
      <c r="D176" s="138" t="str">
        <f>IF('Element relatif aux mesures (I)'!D176&lt;&gt;"",'Element relatif aux mesures (I)'!D176,"")</f>
        <v/>
      </c>
      <c r="E176" s="144" t="str">
        <f>IF(C176&lt;&gt;"",'Element relatif aux mesures (I)'!E176,"")</f>
        <v/>
      </c>
      <c r="F176" s="139" t="str">
        <f>IF(C176&lt;&gt;"",(1-'Element relatif aux mesures (I)'!N176) * 'Element relatif aux mesures (I)'!L176,"")</f>
        <v/>
      </c>
      <c r="G176" s="140" t="str">
        <f>IF(C176&lt;&gt;"",'Element relatif aux mesures (I)'!X176,"")</f>
        <v/>
      </c>
      <c r="H176" s="137"/>
      <c r="I176" s="135"/>
      <c r="J176" s="139"/>
      <c r="K176" s="141"/>
    </row>
    <row r="177" spans="1:11" s="142" customFormat="1" x14ac:dyDescent="0.2">
      <c r="A177" s="135" t="str">
        <f>IF('Element relatif aux mesures (I)'!A177&lt;&gt;"",'Element relatif aux mesures (I)'!A177,"")</f>
        <v/>
      </c>
      <c r="B177" s="136" t="str">
        <f>IF('Element relatif aux mesures (I)'!B177&lt;&gt;"",'Element relatif aux mesures (I)'!B177,"")</f>
        <v/>
      </c>
      <c r="C177" s="137" t="str">
        <f>IF('Element relatif aux mesures (I)'!C177&lt;&gt;"",'Element relatif aux mesures (I)'!C177,"")</f>
        <v/>
      </c>
      <c r="D177" s="138" t="str">
        <f>IF('Element relatif aux mesures (I)'!D177&lt;&gt;"",'Element relatif aux mesures (I)'!D177,"")</f>
        <v/>
      </c>
      <c r="E177" s="144" t="str">
        <f>IF(C177&lt;&gt;"",'Element relatif aux mesures (I)'!E177,"")</f>
        <v/>
      </c>
      <c r="F177" s="139" t="str">
        <f>IF(C177&lt;&gt;"",(1-'Element relatif aux mesures (I)'!N177) * 'Element relatif aux mesures (I)'!L177,"")</f>
        <v/>
      </c>
      <c r="G177" s="140" t="str">
        <f>IF(C177&lt;&gt;"",'Element relatif aux mesures (I)'!X177,"")</f>
        <v/>
      </c>
      <c r="H177" s="137"/>
      <c r="I177" s="135"/>
      <c r="J177" s="139"/>
      <c r="K177" s="141"/>
    </row>
    <row r="178" spans="1:11" s="142" customFormat="1" x14ac:dyDescent="0.2">
      <c r="A178" s="135" t="str">
        <f>IF('Element relatif aux mesures (I)'!A178&lt;&gt;"",'Element relatif aux mesures (I)'!A178,"")</f>
        <v/>
      </c>
      <c r="B178" s="136" t="str">
        <f>IF('Element relatif aux mesures (I)'!B178&lt;&gt;"",'Element relatif aux mesures (I)'!B178,"")</f>
        <v/>
      </c>
      <c r="C178" s="137" t="str">
        <f>IF('Element relatif aux mesures (I)'!C178&lt;&gt;"",'Element relatif aux mesures (I)'!C178,"")</f>
        <v/>
      </c>
      <c r="D178" s="138" t="str">
        <f>IF('Element relatif aux mesures (I)'!D178&lt;&gt;"",'Element relatif aux mesures (I)'!D178,"")</f>
        <v/>
      </c>
      <c r="E178" s="144" t="str">
        <f>IF(C178&lt;&gt;"",'Element relatif aux mesures (I)'!E178,"")</f>
        <v/>
      </c>
      <c r="F178" s="139" t="str">
        <f>IF(C178&lt;&gt;"",(1-'Element relatif aux mesures (I)'!N178) * 'Element relatif aux mesures (I)'!L178,"")</f>
        <v/>
      </c>
      <c r="G178" s="140" t="str">
        <f>IF(C178&lt;&gt;"",'Element relatif aux mesures (I)'!X178,"")</f>
        <v/>
      </c>
      <c r="H178" s="137"/>
      <c r="I178" s="135"/>
      <c r="J178" s="139"/>
      <c r="K178" s="141"/>
    </row>
    <row r="179" spans="1:11" s="142" customFormat="1" x14ac:dyDescent="0.2">
      <c r="A179" s="135" t="str">
        <f>IF('Element relatif aux mesures (I)'!A179&lt;&gt;"",'Element relatif aux mesures (I)'!A179,"")</f>
        <v/>
      </c>
      <c r="B179" s="136" t="str">
        <f>IF('Element relatif aux mesures (I)'!B179&lt;&gt;"",'Element relatif aux mesures (I)'!B179,"")</f>
        <v/>
      </c>
      <c r="C179" s="137" t="str">
        <f>IF('Element relatif aux mesures (I)'!C179&lt;&gt;"",'Element relatif aux mesures (I)'!C179,"")</f>
        <v/>
      </c>
      <c r="D179" s="138" t="str">
        <f>IF('Element relatif aux mesures (I)'!D179&lt;&gt;"",'Element relatif aux mesures (I)'!D179,"")</f>
        <v/>
      </c>
      <c r="E179" s="144" t="str">
        <f>IF(C179&lt;&gt;"",'Element relatif aux mesures (I)'!E179,"")</f>
        <v/>
      </c>
      <c r="F179" s="139" t="str">
        <f>IF(C179&lt;&gt;"",(1-'Element relatif aux mesures (I)'!N179) * 'Element relatif aux mesures (I)'!L179,"")</f>
        <v/>
      </c>
      <c r="G179" s="140" t="str">
        <f>IF(C179&lt;&gt;"",'Element relatif aux mesures (I)'!X179,"")</f>
        <v/>
      </c>
      <c r="H179" s="137"/>
      <c r="I179" s="135"/>
      <c r="J179" s="139"/>
      <c r="K179" s="141"/>
    </row>
    <row r="180" spans="1:11" s="142" customFormat="1" x14ac:dyDescent="0.2">
      <c r="A180" s="135" t="str">
        <f>IF('Element relatif aux mesures (I)'!A180&lt;&gt;"",'Element relatif aux mesures (I)'!A180,"")</f>
        <v/>
      </c>
      <c r="B180" s="136" t="str">
        <f>IF('Element relatif aux mesures (I)'!B180&lt;&gt;"",'Element relatif aux mesures (I)'!B180,"")</f>
        <v/>
      </c>
      <c r="C180" s="137" t="str">
        <f>IF('Element relatif aux mesures (I)'!C180&lt;&gt;"",'Element relatif aux mesures (I)'!C180,"")</f>
        <v/>
      </c>
      <c r="D180" s="138" t="str">
        <f>IF('Element relatif aux mesures (I)'!D180&lt;&gt;"",'Element relatif aux mesures (I)'!D180,"")</f>
        <v/>
      </c>
      <c r="E180" s="144" t="str">
        <f>IF(C180&lt;&gt;"",'Element relatif aux mesures (I)'!E180,"")</f>
        <v/>
      </c>
      <c r="F180" s="139" t="str">
        <f>IF(C180&lt;&gt;"",(1-'Element relatif aux mesures (I)'!N180) * 'Element relatif aux mesures (I)'!L180,"")</f>
        <v/>
      </c>
      <c r="G180" s="140" t="str">
        <f>IF(C180&lt;&gt;"",'Element relatif aux mesures (I)'!X180,"")</f>
        <v/>
      </c>
      <c r="H180" s="137"/>
      <c r="I180" s="135"/>
      <c r="J180" s="139"/>
      <c r="K180" s="141"/>
    </row>
    <row r="181" spans="1:11" s="142" customFormat="1" x14ac:dyDescent="0.2">
      <c r="A181" s="135" t="str">
        <f>IF('Element relatif aux mesures (I)'!A181&lt;&gt;"",'Element relatif aux mesures (I)'!A181,"")</f>
        <v/>
      </c>
      <c r="B181" s="136" t="str">
        <f>IF('Element relatif aux mesures (I)'!B181&lt;&gt;"",'Element relatif aux mesures (I)'!B181,"")</f>
        <v/>
      </c>
      <c r="C181" s="137" t="str">
        <f>IF('Element relatif aux mesures (I)'!C181&lt;&gt;"",'Element relatif aux mesures (I)'!C181,"")</f>
        <v/>
      </c>
      <c r="D181" s="138" t="str">
        <f>IF('Element relatif aux mesures (I)'!D181&lt;&gt;"",'Element relatif aux mesures (I)'!D181,"")</f>
        <v/>
      </c>
      <c r="E181" s="144" t="str">
        <f>IF(C181&lt;&gt;"",'Element relatif aux mesures (I)'!E181,"")</f>
        <v/>
      </c>
      <c r="F181" s="139" t="str">
        <f>IF(C181&lt;&gt;"",(1-'Element relatif aux mesures (I)'!N181) * 'Element relatif aux mesures (I)'!L181,"")</f>
        <v/>
      </c>
      <c r="G181" s="140" t="str">
        <f>IF(C181&lt;&gt;"",'Element relatif aux mesures (I)'!X181,"")</f>
        <v/>
      </c>
      <c r="H181" s="137"/>
      <c r="I181" s="135"/>
      <c r="J181" s="139"/>
      <c r="K181" s="141"/>
    </row>
    <row r="182" spans="1:11" s="142" customFormat="1" x14ac:dyDescent="0.2">
      <c r="A182" s="135" t="str">
        <f>IF('Element relatif aux mesures (I)'!A182&lt;&gt;"",'Element relatif aux mesures (I)'!A182,"")</f>
        <v/>
      </c>
      <c r="B182" s="136" t="str">
        <f>IF('Element relatif aux mesures (I)'!B182&lt;&gt;"",'Element relatif aux mesures (I)'!B182,"")</f>
        <v/>
      </c>
      <c r="C182" s="137" t="str">
        <f>IF('Element relatif aux mesures (I)'!C182&lt;&gt;"",'Element relatif aux mesures (I)'!C182,"")</f>
        <v/>
      </c>
      <c r="D182" s="138" t="str">
        <f>IF('Element relatif aux mesures (I)'!D182&lt;&gt;"",'Element relatif aux mesures (I)'!D182,"")</f>
        <v/>
      </c>
      <c r="E182" s="144" t="str">
        <f>IF(C182&lt;&gt;"",'Element relatif aux mesures (I)'!E182,"")</f>
        <v/>
      </c>
      <c r="F182" s="139" t="str">
        <f>IF(C182&lt;&gt;"",(1-'Element relatif aux mesures (I)'!N182) * 'Element relatif aux mesures (I)'!L182,"")</f>
        <v/>
      </c>
      <c r="G182" s="140" t="str">
        <f>IF(C182&lt;&gt;"",'Element relatif aux mesures (I)'!X182,"")</f>
        <v/>
      </c>
      <c r="H182" s="137"/>
      <c r="I182" s="135"/>
      <c r="J182" s="139"/>
      <c r="K182" s="141"/>
    </row>
    <row r="183" spans="1:11" s="142" customFormat="1" x14ac:dyDescent="0.2">
      <c r="A183" s="135" t="str">
        <f>IF('Element relatif aux mesures (I)'!A183&lt;&gt;"",'Element relatif aux mesures (I)'!A183,"")</f>
        <v/>
      </c>
      <c r="B183" s="136" t="str">
        <f>IF('Element relatif aux mesures (I)'!B183&lt;&gt;"",'Element relatif aux mesures (I)'!B183,"")</f>
        <v/>
      </c>
      <c r="C183" s="137" t="str">
        <f>IF('Element relatif aux mesures (I)'!C183&lt;&gt;"",'Element relatif aux mesures (I)'!C183,"")</f>
        <v/>
      </c>
      <c r="D183" s="138" t="str">
        <f>IF('Element relatif aux mesures (I)'!D183&lt;&gt;"",'Element relatif aux mesures (I)'!D183,"")</f>
        <v/>
      </c>
      <c r="E183" s="144" t="str">
        <f>IF(C183&lt;&gt;"",'Element relatif aux mesures (I)'!E183,"")</f>
        <v/>
      </c>
      <c r="F183" s="139" t="str">
        <f>IF(C183&lt;&gt;"",(1-'Element relatif aux mesures (I)'!N183) * 'Element relatif aux mesures (I)'!L183,"")</f>
        <v/>
      </c>
      <c r="G183" s="140" t="str">
        <f>IF(C183&lt;&gt;"",'Element relatif aux mesures (I)'!X183,"")</f>
        <v/>
      </c>
      <c r="H183" s="137"/>
      <c r="I183" s="135"/>
      <c r="J183" s="139"/>
      <c r="K183" s="141"/>
    </row>
    <row r="184" spans="1:11" s="142" customFormat="1" x14ac:dyDescent="0.2">
      <c r="A184" s="135" t="str">
        <f>IF('Element relatif aux mesures (I)'!A184&lt;&gt;"",'Element relatif aux mesures (I)'!A184,"")</f>
        <v/>
      </c>
      <c r="B184" s="136" t="str">
        <f>IF('Element relatif aux mesures (I)'!B184&lt;&gt;"",'Element relatif aux mesures (I)'!B184,"")</f>
        <v/>
      </c>
      <c r="C184" s="137" t="str">
        <f>IF('Element relatif aux mesures (I)'!C184&lt;&gt;"",'Element relatif aux mesures (I)'!C184,"")</f>
        <v/>
      </c>
      <c r="D184" s="138" t="str">
        <f>IF('Element relatif aux mesures (I)'!D184&lt;&gt;"",'Element relatif aux mesures (I)'!D184,"")</f>
        <v/>
      </c>
      <c r="E184" s="144" t="str">
        <f>IF(C184&lt;&gt;"",'Element relatif aux mesures (I)'!E184,"")</f>
        <v/>
      </c>
      <c r="F184" s="139" t="str">
        <f>IF(C184&lt;&gt;"",(1-'Element relatif aux mesures (I)'!N184) * 'Element relatif aux mesures (I)'!L184,"")</f>
        <v/>
      </c>
      <c r="G184" s="140" t="str">
        <f>IF(C184&lt;&gt;"",'Element relatif aux mesures (I)'!X184,"")</f>
        <v/>
      </c>
      <c r="H184" s="137"/>
      <c r="I184" s="135"/>
      <c r="J184" s="139"/>
      <c r="K184" s="141"/>
    </row>
    <row r="185" spans="1:11" s="142" customFormat="1" x14ac:dyDescent="0.2">
      <c r="A185" s="135" t="str">
        <f>IF('Element relatif aux mesures (I)'!A185&lt;&gt;"",'Element relatif aux mesures (I)'!A185,"")</f>
        <v/>
      </c>
      <c r="B185" s="136" t="str">
        <f>IF('Element relatif aux mesures (I)'!B185&lt;&gt;"",'Element relatif aux mesures (I)'!B185,"")</f>
        <v/>
      </c>
      <c r="C185" s="137" t="str">
        <f>IF('Element relatif aux mesures (I)'!C185&lt;&gt;"",'Element relatif aux mesures (I)'!C185,"")</f>
        <v/>
      </c>
      <c r="D185" s="138" t="str">
        <f>IF('Element relatif aux mesures (I)'!D185&lt;&gt;"",'Element relatif aux mesures (I)'!D185,"")</f>
        <v/>
      </c>
      <c r="E185" s="144" t="str">
        <f>IF(C185&lt;&gt;"",'Element relatif aux mesures (I)'!E185,"")</f>
        <v/>
      </c>
      <c r="F185" s="139" t="str">
        <f>IF(C185&lt;&gt;"",(1-'Element relatif aux mesures (I)'!N185) * 'Element relatif aux mesures (I)'!L185,"")</f>
        <v/>
      </c>
      <c r="G185" s="140" t="str">
        <f>IF(C185&lt;&gt;"",'Element relatif aux mesures (I)'!X185,"")</f>
        <v/>
      </c>
      <c r="H185" s="137"/>
      <c r="I185" s="135"/>
      <c r="J185" s="139"/>
      <c r="K185" s="141"/>
    </row>
    <row r="186" spans="1:11" s="142" customFormat="1" x14ac:dyDescent="0.2">
      <c r="A186" s="135" t="str">
        <f>IF('Element relatif aux mesures (I)'!A186&lt;&gt;"",'Element relatif aux mesures (I)'!A186,"")</f>
        <v/>
      </c>
      <c r="B186" s="136" t="str">
        <f>IF('Element relatif aux mesures (I)'!B186&lt;&gt;"",'Element relatif aux mesures (I)'!B186,"")</f>
        <v/>
      </c>
      <c r="C186" s="137" t="str">
        <f>IF('Element relatif aux mesures (I)'!C186&lt;&gt;"",'Element relatif aux mesures (I)'!C186,"")</f>
        <v/>
      </c>
      <c r="D186" s="138" t="str">
        <f>IF('Element relatif aux mesures (I)'!D186&lt;&gt;"",'Element relatif aux mesures (I)'!D186,"")</f>
        <v/>
      </c>
      <c r="E186" s="144" t="str">
        <f>IF(C186&lt;&gt;"",'Element relatif aux mesures (I)'!E186,"")</f>
        <v/>
      </c>
      <c r="F186" s="139" t="str">
        <f>IF(C186&lt;&gt;"",(1-'Element relatif aux mesures (I)'!N186) * 'Element relatif aux mesures (I)'!L186,"")</f>
        <v/>
      </c>
      <c r="G186" s="140" t="str">
        <f>IF(C186&lt;&gt;"",'Element relatif aux mesures (I)'!X186,"")</f>
        <v/>
      </c>
      <c r="H186" s="137"/>
      <c r="I186" s="135"/>
      <c r="J186" s="139"/>
      <c r="K186" s="141"/>
    </row>
    <row r="187" spans="1:11" s="142" customFormat="1" x14ac:dyDescent="0.2">
      <c r="A187" s="135" t="str">
        <f>IF('Element relatif aux mesures (I)'!A187&lt;&gt;"",'Element relatif aux mesures (I)'!A187,"")</f>
        <v/>
      </c>
      <c r="B187" s="136" t="str">
        <f>IF('Element relatif aux mesures (I)'!B187&lt;&gt;"",'Element relatif aux mesures (I)'!B187,"")</f>
        <v/>
      </c>
      <c r="C187" s="137" t="str">
        <f>IF('Element relatif aux mesures (I)'!C187&lt;&gt;"",'Element relatif aux mesures (I)'!C187,"")</f>
        <v/>
      </c>
      <c r="D187" s="138" t="str">
        <f>IF('Element relatif aux mesures (I)'!D187&lt;&gt;"",'Element relatif aux mesures (I)'!D187,"")</f>
        <v/>
      </c>
      <c r="E187" s="144" t="str">
        <f>IF(C187&lt;&gt;"",'Element relatif aux mesures (I)'!E187,"")</f>
        <v/>
      </c>
      <c r="F187" s="139" t="str">
        <f>IF(C187&lt;&gt;"",(1-'Element relatif aux mesures (I)'!N187) * 'Element relatif aux mesures (I)'!L187,"")</f>
        <v/>
      </c>
      <c r="G187" s="140" t="str">
        <f>IF(C187&lt;&gt;"",'Element relatif aux mesures (I)'!X187,"")</f>
        <v/>
      </c>
      <c r="H187" s="137"/>
      <c r="I187" s="135"/>
      <c r="J187" s="139"/>
      <c r="K187" s="141"/>
    </row>
    <row r="188" spans="1:11" s="142" customFormat="1" x14ac:dyDescent="0.2">
      <c r="A188" s="135" t="str">
        <f>IF('Element relatif aux mesures (I)'!A188&lt;&gt;"",'Element relatif aux mesures (I)'!A188,"")</f>
        <v/>
      </c>
      <c r="B188" s="136" t="str">
        <f>IF('Element relatif aux mesures (I)'!B188&lt;&gt;"",'Element relatif aux mesures (I)'!B188,"")</f>
        <v/>
      </c>
      <c r="C188" s="137" t="str">
        <f>IF('Element relatif aux mesures (I)'!C188&lt;&gt;"",'Element relatif aux mesures (I)'!C188,"")</f>
        <v/>
      </c>
      <c r="D188" s="138" t="str">
        <f>IF('Element relatif aux mesures (I)'!D188&lt;&gt;"",'Element relatif aux mesures (I)'!D188,"")</f>
        <v/>
      </c>
      <c r="E188" s="144" t="str">
        <f>IF(C188&lt;&gt;"",'Element relatif aux mesures (I)'!E188,"")</f>
        <v/>
      </c>
      <c r="F188" s="139" t="str">
        <f>IF(C188&lt;&gt;"",(1-'Element relatif aux mesures (I)'!N188) * 'Element relatif aux mesures (I)'!L188,"")</f>
        <v/>
      </c>
      <c r="G188" s="140" t="str">
        <f>IF(C188&lt;&gt;"",'Element relatif aux mesures (I)'!X188,"")</f>
        <v/>
      </c>
      <c r="H188" s="137"/>
      <c r="I188" s="135"/>
      <c r="J188" s="139"/>
      <c r="K188" s="141"/>
    </row>
    <row r="189" spans="1:11" s="142" customFormat="1" x14ac:dyDescent="0.2">
      <c r="A189" s="135" t="str">
        <f>IF('Element relatif aux mesures (I)'!A189&lt;&gt;"",'Element relatif aux mesures (I)'!A189,"")</f>
        <v/>
      </c>
      <c r="B189" s="136" t="str">
        <f>IF('Element relatif aux mesures (I)'!B189&lt;&gt;"",'Element relatif aux mesures (I)'!B189,"")</f>
        <v/>
      </c>
      <c r="C189" s="137" t="str">
        <f>IF('Element relatif aux mesures (I)'!C189&lt;&gt;"",'Element relatif aux mesures (I)'!C189,"")</f>
        <v/>
      </c>
      <c r="D189" s="138" t="str">
        <f>IF('Element relatif aux mesures (I)'!D189&lt;&gt;"",'Element relatif aux mesures (I)'!D189,"")</f>
        <v/>
      </c>
      <c r="E189" s="144" t="str">
        <f>IF(C189&lt;&gt;"",'Element relatif aux mesures (I)'!E189,"")</f>
        <v/>
      </c>
      <c r="F189" s="139" t="str">
        <f>IF(C189&lt;&gt;"",(1-'Element relatif aux mesures (I)'!N189) * 'Element relatif aux mesures (I)'!L189,"")</f>
        <v/>
      </c>
      <c r="G189" s="140" t="str">
        <f>IF(C189&lt;&gt;"",'Element relatif aux mesures (I)'!X189,"")</f>
        <v/>
      </c>
      <c r="H189" s="137"/>
      <c r="I189" s="135"/>
      <c r="J189" s="139"/>
      <c r="K189" s="141"/>
    </row>
    <row r="190" spans="1:11" s="142" customFormat="1" x14ac:dyDescent="0.2">
      <c r="A190" s="135" t="str">
        <f>IF('Element relatif aux mesures (I)'!A190&lt;&gt;"",'Element relatif aux mesures (I)'!A190,"")</f>
        <v/>
      </c>
      <c r="B190" s="136" t="str">
        <f>IF('Element relatif aux mesures (I)'!B190&lt;&gt;"",'Element relatif aux mesures (I)'!B190,"")</f>
        <v/>
      </c>
      <c r="C190" s="137" t="str">
        <f>IF('Element relatif aux mesures (I)'!C190&lt;&gt;"",'Element relatif aux mesures (I)'!C190,"")</f>
        <v/>
      </c>
      <c r="D190" s="138" t="str">
        <f>IF('Element relatif aux mesures (I)'!D190&lt;&gt;"",'Element relatif aux mesures (I)'!D190,"")</f>
        <v/>
      </c>
      <c r="E190" s="144" t="str">
        <f>IF(C190&lt;&gt;"",'Element relatif aux mesures (I)'!E190,"")</f>
        <v/>
      </c>
      <c r="F190" s="139" t="str">
        <f>IF(C190&lt;&gt;"",(1-'Element relatif aux mesures (I)'!N190) * 'Element relatif aux mesures (I)'!L190,"")</f>
        <v/>
      </c>
      <c r="G190" s="140" t="str">
        <f>IF(C190&lt;&gt;"",'Element relatif aux mesures (I)'!X190,"")</f>
        <v/>
      </c>
      <c r="H190" s="137"/>
      <c r="I190" s="135"/>
      <c r="J190" s="139"/>
      <c r="K190" s="141"/>
    </row>
    <row r="191" spans="1:11" s="142" customFormat="1" x14ac:dyDescent="0.2">
      <c r="A191" s="135" t="str">
        <f>IF('Element relatif aux mesures (I)'!A191&lt;&gt;"",'Element relatif aux mesures (I)'!A191,"")</f>
        <v/>
      </c>
      <c r="B191" s="136" t="str">
        <f>IF('Element relatif aux mesures (I)'!B191&lt;&gt;"",'Element relatif aux mesures (I)'!B191,"")</f>
        <v/>
      </c>
      <c r="C191" s="137" t="str">
        <f>IF('Element relatif aux mesures (I)'!C191&lt;&gt;"",'Element relatif aux mesures (I)'!C191,"")</f>
        <v/>
      </c>
      <c r="D191" s="138" t="str">
        <f>IF('Element relatif aux mesures (I)'!D191&lt;&gt;"",'Element relatif aux mesures (I)'!D191,"")</f>
        <v/>
      </c>
      <c r="E191" s="144" t="str">
        <f>IF(C191&lt;&gt;"",'Element relatif aux mesures (I)'!E191,"")</f>
        <v/>
      </c>
      <c r="F191" s="139" t="str">
        <f>IF(C191&lt;&gt;"",(1-'Element relatif aux mesures (I)'!N191) * 'Element relatif aux mesures (I)'!L191,"")</f>
        <v/>
      </c>
      <c r="G191" s="140" t="str">
        <f>IF(C191&lt;&gt;"",'Element relatif aux mesures (I)'!X191,"")</f>
        <v/>
      </c>
      <c r="H191" s="137"/>
      <c r="I191" s="135"/>
      <c r="J191" s="139"/>
      <c r="K191" s="141"/>
    </row>
    <row r="192" spans="1:11" s="142" customFormat="1" x14ac:dyDescent="0.2">
      <c r="A192" s="135" t="str">
        <f>IF('Element relatif aux mesures (I)'!A192&lt;&gt;"",'Element relatif aux mesures (I)'!A192,"")</f>
        <v/>
      </c>
      <c r="B192" s="136" t="str">
        <f>IF('Element relatif aux mesures (I)'!B192&lt;&gt;"",'Element relatif aux mesures (I)'!B192,"")</f>
        <v/>
      </c>
      <c r="C192" s="137" t="str">
        <f>IF('Element relatif aux mesures (I)'!C192&lt;&gt;"",'Element relatif aux mesures (I)'!C192,"")</f>
        <v/>
      </c>
      <c r="D192" s="138" t="str">
        <f>IF('Element relatif aux mesures (I)'!D192&lt;&gt;"",'Element relatif aux mesures (I)'!D192,"")</f>
        <v/>
      </c>
      <c r="E192" s="144" t="str">
        <f>IF(C192&lt;&gt;"",'Element relatif aux mesures (I)'!E192,"")</f>
        <v/>
      </c>
      <c r="F192" s="139" t="str">
        <f>IF(C192&lt;&gt;"",(1-'Element relatif aux mesures (I)'!N192) * 'Element relatif aux mesures (I)'!L192,"")</f>
        <v/>
      </c>
      <c r="G192" s="140" t="str">
        <f>IF(C192&lt;&gt;"",'Element relatif aux mesures (I)'!X192,"")</f>
        <v/>
      </c>
      <c r="H192" s="137"/>
      <c r="I192" s="135"/>
      <c r="J192" s="139"/>
      <c r="K192" s="141"/>
    </row>
    <row r="193" spans="1:11" s="142" customFormat="1" x14ac:dyDescent="0.2">
      <c r="A193" s="135" t="str">
        <f>IF('Element relatif aux mesures (I)'!A193&lt;&gt;"",'Element relatif aux mesures (I)'!A193,"")</f>
        <v/>
      </c>
      <c r="B193" s="136" t="str">
        <f>IF('Element relatif aux mesures (I)'!B193&lt;&gt;"",'Element relatif aux mesures (I)'!B193,"")</f>
        <v/>
      </c>
      <c r="C193" s="137" t="str">
        <f>IF('Element relatif aux mesures (I)'!C193&lt;&gt;"",'Element relatif aux mesures (I)'!C193,"")</f>
        <v/>
      </c>
      <c r="D193" s="138" t="str">
        <f>IF('Element relatif aux mesures (I)'!D193&lt;&gt;"",'Element relatif aux mesures (I)'!D193,"")</f>
        <v/>
      </c>
      <c r="E193" s="144" t="str">
        <f>IF(C193&lt;&gt;"",'Element relatif aux mesures (I)'!E193,"")</f>
        <v/>
      </c>
      <c r="F193" s="139" t="str">
        <f>IF(C193&lt;&gt;"",(1-'Element relatif aux mesures (I)'!N193) * 'Element relatif aux mesures (I)'!L193,"")</f>
        <v/>
      </c>
      <c r="G193" s="140" t="str">
        <f>IF(C193&lt;&gt;"",'Element relatif aux mesures (I)'!X193,"")</f>
        <v/>
      </c>
      <c r="H193" s="137"/>
      <c r="I193" s="135"/>
      <c r="J193" s="139"/>
      <c r="K193" s="141"/>
    </row>
    <row r="194" spans="1:11" s="142" customFormat="1" x14ac:dyDescent="0.2">
      <c r="A194" s="135" t="str">
        <f>IF('Element relatif aux mesures (I)'!A194&lt;&gt;"",'Element relatif aux mesures (I)'!A194,"")</f>
        <v/>
      </c>
      <c r="B194" s="136" t="str">
        <f>IF('Element relatif aux mesures (I)'!B194&lt;&gt;"",'Element relatif aux mesures (I)'!B194,"")</f>
        <v/>
      </c>
      <c r="C194" s="137" t="str">
        <f>IF('Element relatif aux mesures (I)'!C194&lt;&gt;"",'Element relatif aux mesures (I)'!C194,"")</f>
        <v/>
      </c>
      <c r="D194" s="138" t="str">
        <f>IF('Element relatif aux mesures (I)'!D194&lt;&gt;"",'Element relatif aux mesures (I)'!D194,"")</f>
        <v/>
      </c>
      <c r="E194" s="144" t="str">
        <f>IF(C194&lt;&gt;"",'Element relatif aux mesures (I)'!E194,"")</f>
        <v/>
      </c>
      <c r="F194" s="139" t="str">
        <f>IF(C194&lt;&gt;"",(1-'Element relatif aux mesures (I)'!N194) * 'Element relatif aux mesures (I)'!L194,"")</f>
        <v/>
      </c>
      <c r="G194" s="140" t="str">
        <f>IF(C194&lt;&gt;"",'Element relatif aux mesures (I)'!X194,"")</f>
        <v/>
      </c>
      <c r="H194" s="137"/>
      <c r="I194" s="135"/>
      <c r="J194" s="139"/>
      <c r="K194" s="141"/>
    </row>
    <row r="195" spans="1:11" s="142" customFormat="1" x14ac:dyDescent="0.2">
      <c r="A195" s="135" t="str">
        <f>IF('Element relatif aux mesures (I)'!A195&lt;&gt;"",'Element relatif aux mesures (I)'!A195,"")</f>
        <v/>
      </c>
      <c r="B195" s="136" t="str">
        <f>IF('Element relatif aux mesures (I)'!B195&lt;&gt;"",'Element relatif aux mesures (I)'!B195,"")</f>
        <v/>
      </c>
      <c r="C195" s="137" t="str">
        <f>IF('Element relatif aux mesures (I)'!C195&lt;&gt;"",'Element relatif aux mesures (I)'!C195,"")</f>
        <v/>
      </c>
      <c r="D195" s="138" t="str">
        <f>IF('Element relatif aux mesures (I)'!D195&lt;&gt;"",'Element relatif aux mesures (I)'!D195,"")</f>
        <v/>
      </c>
      <c r="E195" s="144" t="str">
        <f>IF(C195&lt;&gt;"",'Element relatif aux mesures (I)'!E195,"")</f>
        <v/>
      </c>
      <c r="F195" s="139" t="str">
        <f>IF(C195&lt;&gt;"",(1-'Element relatif aux mesures (I)'!N195) * 'Element relatif aux mesures (I)'!L195,"")</f>
        <v/>
      </c>
      <c r="G195" s="140" t="str">
        <f>IF(C195&lt;&gt;"",'Element relatif aux mesures (I)'!X195,"")</f>
        <v/>
      </c>
      <c r="H195" s="137"/>
      <c r="I195" s="135"/>
      <c r="J195" s="139"/>
      <c r="K195" s="141"/>
    </row>
    <row r="196" spans="1:11" s="142" customFormat="1" x14ac:dyDescent="0.2">
      <c r="A196" s="135" t="str">
        <f>IF('Element relatif aux mesures (I)'!A196&lt;&gt;"",'Element relatif aux mesures (I)'!A196,"")</f>
        <v/>
      </c>
      <c r="B196" s="136" t="str">
        <f>IF('Element relatif aux mesures (I)'!B196&lt;&gt;"",'Element relatif aux mesures (I)'!B196,"")</f>
        <v/>
      </c>
      <c r="C196" s="137" t="str">
        <f>IF('Element relatif aux mesures (I)'!C196&lt;&gt;"",'Element relatif aux mesures (I)'!C196,"")</f>
        <v/>
      </c>
      <c r="D196" s="138" t="str">
        <f>IF('Element relatif aux mesures (I)'!D196&lt;&gt;"",'Element relatif aux mesures (I)'!D196,"")</f>
        <v/>
      </c>
      <c r="E196" s="144" t="str">
        <f>IF(C196&lt;&gt;"",'Element relatif aux mesures (I)'!E196,"")</f>
        <v/>
      </c>
      <c r="F196" s="139" t="str">
        <f>IF(C196&lt;&gt;"",(1-'Element relatif aux mesures (I)'!N196) * 'Element relatif aux mesures (I)'!L196,"")</f>
        <v/>
      </c>
      <c r="G196" s="140" t="str">
        <f>IF(C196&lt;&gt;"",'Element relatif aux mesures (I)'!X196,"")</f>
        <v/>
      </c>
      <c r="H196" s="137"/>
      <c r="I196" s="135"/>
      <c r="J196" s="139"/>
      <c r="K196" s="141"/>
    </row>
    <row r="197" spans="1:11" s="142" customFormat="1" x14ac:dyDescent="0.2">
      <c r="A197" s="135" t="str">
        <f>IF('Element relatif aux mesures (I)'!A197&lt;&gt;"",'Element relatif aux mesures (I)'!A197,"")</f>
        <v/>
      </c>
      <c r="B197" s="136" t="str">
        <f>IF('Element relatif aux mesures (I)'!B197&lt;&gt;"",'Element relatif aux mesures (I)'!B197,"")</f>
        <v/>
      </c>
      <c r="C197" s="137" t="str">
        <f>IF('Element relatif aux mesures (I)'!C197&lt;&gt;"",'Element relatif aux mesures (I)'!C197,"")</f>
        <v/>
      </c>
      <c r="D197" s="138" t="str">
        <f>IF('Element relatif aux mesures (I)'!D197&lt;&gt;"",'Element relatif aux mesures (I)'!D197,"")</f>
        <v/>
      </c>
      <c r="E197" s="144" t="str">
        <f>IF(C197&lt;&gt;"",'Element relatif aux mesures (I)'!E197,"")</f>
        <v/>
      </c>
      <c r="F197" s="139" t="str">
        <f>IF(C197&lt;&gt;"",(1-'Element relatif aux mesures (I)'!N197) * 'Element relatif aux mesures (I)'!L197,"")</f>
        <v/>
      </c>
      <c r="G197" s="140" t="str">
        <f>IF(C197&lt;&gt;"",'Element relatif aux mesures (I)'!X197,"")</f>
        <v/>
      </c>
      <c r="H197" s="137"/>
      <c r="I197" s="135"/>
      <c r="J197" s="139"/>
      <c r="K197" s="141"/>
    </row>
    <row r="198" spans="1:11" s="142" customFormat="1" x14ac:dyDescent="0.2">
      <c r="A198" s="135" t="str">
        <f>IF('Element relatif aux mesures (I)'!A198&lt;&gt;"",'Element relatif aux mesures (I)'!A198,"")</f>
        <v/>
      </c>
      <c r="B198" s="136" t="str">
        <f>IF('Element relatif aux mesures (I)'!B198&lt;&gt;"",'Element relatif aux mesures (I)'!B198,"")</f>
        <v/>
      </c>
      <c r="C198" s="137" t="str">
        <f>IF('Element relatif aux mesures (I)'!C198&lt;&gt;"",'Element relatif aux mesures (I)'!C198,"")</f>
        <v/>
      </c>
      <c r="D198" s="138" t="str">
        <f>IF('Element relatif aux mesures (I)'!D198&lt;&gt;"",'Element relatif aux mesures (I)'!D198,"")</f>
        <v/>
      </c>
      <c r="E198" s="144" t="str">
        <f>IF(C198&lt;&gt;"",'Element relatif aux mesures (I)'!E198,"")</f>
        <v/>
      </c>
      <c r="F198" s="139" t="str">
        <f>IF(C198&lt;&gt;"",(1-'Element relatif aux mesures (I)'!N198) * 'Element relatif aux mesures (I)'!L198,"")</f>
        <v/>
      </c>
      <c r="G198" s="140" t="str">
        <f>IF(C198&lt;&gt;"",'Element relatif aux mesures (I)'!X198,"")</f>
        <v/>
      </c>
      <c r="H198" s="137"/>
      <c r="I198" s="135"/>
      <c r="J198" s="139"/>
      <c r="K198" s="141"/>
    </row>
    <row r="199" spans="1:11" s="142" customFormat="1" x14ac:dyDescent="0.2">
      <c r="A199" s="135" t="str">
        <f>IF('Element relatif aux mesures (I)'!A199&lt;&gt;"",'Element relatif aux mesures (I)'!A199,"")</f>
        <v/>
      </c>
      <c r="B199" s="136" t="str">
        <f>IF('Element relatif aux mesures (I)'!B199&lt;&gt;"",'Element relatif aux mesures (I)'!B199,"")</f>
        <v/>
      </c>
      <c r="C199" s="137" t="str">
        <f>IF('Element relatif aux mesures (I)'!C199&lt;&gt;"",'Element relatif aux mesures (I)'!C199,"")</f>
        <v/>
      </c>
      <c r="D199" s="138" t="str">
        <f>IF('Element relatif aux mesures (I)'!D199&lt;&gt;"",'Element relatif aux mesures (I)'!D199,"")</f>
        <v/>
      </c>
      <c r="E199" s="144" t="str">
        <f>IF(C199&lt;&gt;"",'Element relatif aux mesures (I)'!E199,"")</f>
        <v/>
      </c>
      <c r="F199" s="139" t="str">
        <f>IF(C199&lt;&gt;"",(1-'Element relatif aux mesures (I)'!N199) * 'Element relatif aux mesures (I)'!L199,"")</f>
        <v/>
      </c>
      <c r="G199" s="140" t="str">
        <f>IF(C199&lt;&gt;"",'Element relatif aux mesures (I)'!X199,"")</f>
        <v/>
      </c>
      <c r="H199" s="137"/>
      <c r="I199" s="135"/>
      <c r="J199" s="139"/>
      <c r="K199" s="141"/>
    </row>
    <row r="200" spans="1:11" s="142" customFormat="1" x14ac:dyDescent="0.2">
      <c r="A200" s="135" t="str">
        <f>IF('Element relatif aux mesures (I)'!A200&lt;&gt;"",'Element relatif aux mesures (I)'!A200,"")</f>
        <v/>
      </c>
      <c r="B200" s="136" t="str">
        <f>IF('Element relatif aux mesures (I)'!B200&lt;&gt;"",'Element relatif aux mesures (I)'!B200,"")</f>
        <v/>
      </c>
      <c r="C200" s="137" t="str">
        <f>IF('Element relatif aux mesures (I)'!C200&lt;&gt;"",'Element relatif aux mesures (I)'!C200,"")</f>
        <v/>
      </c>
      <c r="D200" s="138" t="str">
        <f>IF('Element relatif aux mesures (I)'!D200&lt;&gt;"",'Element relatif aux mesures (I)'!D200,"")</f>
        <v/>
      </c>
      <c r="E200" s="144" t="str">
        <f>IF(C200&lt;&gt;"",'Element relatif aux mesures (I)'!E200,"")</f>
        <v/>
      </c>
      <c r="F200" s="139" t="str">
        <f>IF(C200&lt;&gt;"",(1-'Element relatif aux mesures (I)'!N200) * 'Element relatif aux mesures (I)'!L200,"")</f>
        <v/>
      </c>
      <c r="G200" s="140" t="str">
        <f>IF(C200&lt;&gt;"",'Element relatif aux mesures (I)'!X200,"")</f>
        <v/>
      </c>
      <c r="H200" s="137"/>
      <c r="I200" s="135"/>
      <c r="J200" s="139"/>
      <c r="K200" s="141"/>
    </row>
  </sheetData>
  <mergeCells count="14">
    <mergeCell ref="J7:K7"/>
    <mergeCell ref="C7:E7"/>
    <mergeCell ref="F7:G7"/>
    <mergeCell ref="K8:K9"/>
    <mergeCell ref="A7:B7"/>
    <mergeCell ref="H7:I7"/>
    <mergeCell ref="F8:F9"/>
    <mergeCell ref="G8:G9"/>
    <mergeCell ref="J8:J9"/>
    <mergeCell ref="A8:A9"/>
    <mergeCell ref="B8:B9"/>
    <mergeCell ref="H8:H9"/>
    <mergeCell ref="I8:I9"/>
    <mergeCell ref="E8:E9"/>
  </mergeCells>
  <pageMargins left="0.78740157499999996" right="0.78740157499999996" top="0.984251969" bottom="0.984251969" header="0.4921259845" footer="0.4921259845"/>
  <pageSetup paperSize="9" scale="96" orientation="landscape" r:id="rId1"/>
  <headerFooter alignWithMargins="0"/>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Q64"/>
  <sheetViews>
    <sheetView zoomScale="85" zoomScaleNormal="85" workbookViewId="0">
      <selection activeCell="H10" sqref="H10"/>
    </sheetView>
  </sheetViews>
  <sheetFormatPr baseColWidth="10" defaultRowHeight="12.75" x14ac:dyDescent="0.2"/>
  <sheetData>
    <row r="1" spans="1:17" ht="23.25" x14ac:dyDescent="0.2">
      <c r="A1" s="93"/>
      <c r="B1" s="94"/>
      <c r="C1" s="95"/>
      <c r="D1" s="93"/>
      <c r="E1" s="93"/>
      <c r="F1" s="93"/>
      <c r="G1" s="93"/>
      <c r="H1" s="93"/>
      <c r="I1" s="93"/>
      <c r="J1" s="93"/>
      <c r="K1" s="93"/>
      <c r="L1" s="93"/>
      <c r="M1" s="93"/>
      <c r="N1" s="93"/>
      <c r="O1" s="93"/>
      <c r="P1" s="93"/>
      <c r="Q1" s="93"/>
    </row>
    <row r="2" spans="1:17" ht="23.25" x14ac:dyDescent="0.2">
      <c r="A2" s="93"/>
      <c r="B2" s="94" t="s">
        <v>275</v>
      </c>
      <c r="C2" s="95"/>
      <c r="D2" s="93"/>
      <c r="E2" s="93"/>
      <c r="F2" s="93"/>
      <c r="G2" s="93"/>
      <c r="H2" s="93"/>
      <c r="I2" s="93"/>
      <c r="J2" s="93"/>
      <c r="K2" s="93"/>
      <c r="L2" s="93"/>
      <c r="M2" s="93"/>
      <c r="N2" s="93"/>
      <c r="O2" s="93"/>
      <c r="P2" s="93"/>
      <c r="Q2" s="93"/>
    </row>
    <row r="3" spans="1:17" ht="15" x14ac:dyDescent="0.2">
      <c r="A3" s="93"/>
      <c r="B3" s="188" t="s">
        <v>0</v>
      </c>
      <c r="C3" s="189" t="s">
        <v>276</v>
      </c>
      <c r="D3" s="190" t="s">
        <v>277</v>
      </c>
      <c r="E3" s="190" t="s">
        <v>263</v>
      </c>
      <c r="F3" s="188" t="s">
        <v>264</v>
      </c>
      <c r="G3" s="188"/>
      <c r="H3" s="188"/>
      <c r="I3" s="188" t="s">
        <v>265</v>
      </c>
      <c r="J3" s="188"/>
      <c r="K3" s="188"/>
      <c r="L3" s="188" t="s">
        <v>266</v>
      </c>
      <c r="M3" s="188"/>
      <c r="N3" s="188"/>
      <c r="O3" s="93"/>
      <c r="P3" s="93"/>
      <c r="Q3" s="93"/>
    </row>
    <row r="4" spans="1:17" ht="45" x14ac:dyDescent="0.2">
      <c r="A4" s="93"/>
      <c r="B4" s="188"/>
      <c r="C4" s="189"/>
      <c r="D4" s="191"/>
      <c r="E4" s="191"/>
      <c r="F4" s="96" t="s">
        <v>267</v>
      </c>
      <c r="G4" s="97" t="s">
        <v>268</v>
      </c>
      <c r="H4" s="96" t="s">
        <v>269</v>
      </c>
      <c r="I4" s="96" t="s">
        <v>270</v>
      </c>
      <c r="J4" s="97" t="s">
        <v>268</v>
      </c>
      <c r="K4" s="96" t="s">
        <v>269</v>
      </c>
      <c r="L4" s="96" t="s">
        <v>267</v>
      </c>
      <c r="M4" s="97" t="s">
        <v>268</v>
      </c>
      <c r="N4" s="96" t="s">
        <v>269</v>
      </c>
      <c r="O4" s="93"/>
      <c r="P4" s="93"/>
      <c r="Q4" s="93"/>
    </row>
    <row r="5" spans="1:17" ht="15.75" x14ac:dyDescent="0.2">
      <c r="A5" s="93"/>
      <c r="B5" s="105"/>
      <c r="C5" s="106"/>
      <c r="D5" s="98"/>
      <c r="E5" s="98"/>
      <c r="F5" s="107"/>
      <c r="G5" s="99"/>
      <c r="H5" s="99"/>
      <c r="I5" s="107"/>
      <c r="J5" s="99"/>
      <c r="K5" s="99"/>
      <c r="L5" s="107"/>
      <c r="M5" s="99"/>
      <c r="N5" s="99"/>
      <c r="O5" s="93"/>
      <c r="P5" s="93"/>
      <c r="Q5" s="93"/>
    </row>
    <row r="6" spans="1:17" ht="15.75" x14ac:dyDescent="0.2">
      <c r="A6" s="93"/>
      <c r="B6" s="105"/>
      <c r="C6" s="106"/>
      <c r="D6" s="98"/>
      <c r="E6" s="98"/>
      <c r="F6" s="105"/>
      <c r="G6" s="99"/>
      <c r="H6" s="99"/>
      <c r="I6" s="105"/>
      <c r="J6" s="99"/>
      <c r="K6" s="99"/>
      <c r="L6" s="105"/>
      <c r="M6" s="99"/>
      <c r="N6" s="99"/>
      <c r="O6" s="93"/>
      <c r="P6" s="93"/>
      <c r="Q6" s="93"/>
    </row>
    <row r="7" spans="1:17" ht="15.75" x14ac:dyDescent="0.2">
      <c r="A7" s="93"/>
      <c r="B7" s="105"/>
      <c r="C7" s="106"/>
      <c r="D7" s="98"/>
      <c r="E7" s="98"/>
      <c r="F7" s="105"/>
      <c r="G7" s="99"/>
      <c r="H7" s="99"/>
      <c r="I7" s="105"/>
      <c r="J7" s="99"/>
      <c r="K7" s="99"/>
      <c r="L7" s="105"/>
      <c r="M7" s="99"/>
      <c r="N7" s="99"/>
      <c r="O7" s="93"/>
      <c r="P7" s="93"/>
      <c r="Q7" s="93"/>
    </row>
    <row r="8" spans="1:17" ht="15.75" x14ac:dyDescent="0.2">
      <c r="A8" s="93"/>
      <c r="B8" s="108"/>
      <c r="C8" s="109"/>
      <c r="D8" s="98"/>
      <c r="E8" s="98"/>
      <c r="F8" s="107"/>
      <c r="G8" s="99"/>
      <c r="H8" s="99"/>
      <c r="I8" s="107"/>
      <c r="J8" s="99"/>
      <c r="K8" s="99"/>
      <c r="L8" s="107"/>
      <c r="M8" s="99"/>
      <c r="N8" s="99"/>
      <c r="O8" s="93"/>
      <c r="P8" s="93"/>
      <c r="Q8" s="93"/>
    </row>
    <row r="9" spans="1:17" ht="15.75" x14ac:dyDescent="0.2">
      <c r="A9" s="93"/>
      <c r="B9" s="108"/>
      <c r="C9" s="109"/>
      <c r="D9" s="98"/>
      <c r="E9" s="98"/>
      <c r="F9" s="110"/>
      <c r="G9" s="99"/>
      <c r="H9" s="99"/>
      <c r="I9" s="110"/>
      <c r="J9" s="99"/>
      <c r="K9" s="99"/>
      <c r="L9" s="110"/>
      <c r="M9" s="99"/>
      <c r="N9" s="99"/>
      <c r="O9" s="93"/>
      <c r="P9" s="93"/>
      <c r="Q9" s="93"/>
    </row>
    <row r="10" spans="1:17" ht="15.75" x14ac:dyDescent="0.2">
      <c r="A10" s="93"/>
      <c r="B10" s="108"/>
      <c r="C10" s="109"/>
      <c r="D10" s="98"/>
      <c r="E10" s="98"/>
      <c r="F10" s="110"/>
      <c r="G10" s="99"/>
      <c r="H10" s="99"/>
      <c r="I10" s="110"/>
      <c r="J10" s="99"/>
      <c r="K10" s="99"/>
      <c r="L10" s="110"/>
      <c r="M10" s="99"/>
      <c r="N10" s="99"/>
      <c r="O10" s="93"/>
      <c r="P10" s="93"/>
      <c r="Q10" s="93"/>
    </row>
    <row r="11" spans="1:17" ht="15.75" x14ac:dyDescent="0.2">
      <c r="A11" s="93"/>
      <c r="B11" s="108"/>
      <c r="C11" s="109"/>
      <c r="D11" s="98"/>
      <c r="E11" s="98"/>
      <c r="F11" s="110"/>
      <c r="G11" s="99"/>
      <c r="H11" s="99"/>
      <c r="I11" s="110"/>
      <c r="J11" s="99"/>
      <c r="K11" s="99"/>
      <c r="L11" s="110"/>
      <c r="M11" s="99"/>
      <c r="N11" s="99"/>
      <c r="O11" s="93"/>
      <c r="P11" s="93"/>
      <c r="Q11" s="93"/>
    </row>
    <row r="12" spans="1:17" ht="15.75" x14ac:dyDescent="0.2">
      <c r="A12" s="93"/>
      <c r="B12" s="108"/>
      <c r="C12" s="109"/>
      <c r="D12" s="98"/>
      <c r="E12" s="98"/>
      <c r="F12" s="110"/>
      <c r="G12" s="99"/>
      <c r="H12" s="99"/>
      <c r="I12" s="110"/>
      <c r="J12" s="99"/>
      <c r="K12" s="99"/>
      <c r="L12" s="110"/>
      <c r="M12" s="99"/>
      <c r="N12" s="99"/>
      <c r="O12" s="93"/>
      <c r="P12" s="93"/>
      <c r="Q12" s="93"/>
    </row>
    <row r="13" spans="1:17" ht="15.75" x14ac:dyDescent="0.2">
      <c r="A13" s="93"/>
      <c r="B13" s="108"/>
      <c r="C13" s="109"/>
      <c r="D13" s="98"/>
      <c r="E13" s="98"/>
      <c r="F13" s="110"/>
      <c r="G13" s="99"/>
      <c r="H13" s="99"/>
      <c r="I13" s="110"/>
      <c r="J13" s="99"/>
      <c r="K13" s="99"/>
      <c r="L13" s="110"/>
      <c r="M13" s="99"/>
      <c r="N13" s="99"/>
      <c r="O13" s="93"/>
      <c r="P13" s="93"/>
      <c r="Q13" s="93"/>
    </row>
    <row r="14" spans="1:17" ht="15.75" x14ac:dyDescent="0.2">
      <c r="A14" s="93"/>
      <c r="B14" s="108"/>
      <c r="C14" s="109"/>
      <c r="D14" s="98"/>
      <c r="E14" s="98"/>
      <c r="F14" s="110"/>
      <c r="G14" s="99"/>
      <c r="H14" s="99"/>
      <c r="I14" s="110"/>
      <c r="J14" s="99"/>
      <c r="K14" s="99"/>
      <c r="L14" s="110"/>
      <c r="M14" s="99"/>
      <c r="N14" s="99"/>
      <c r="O14" s="93"/>
      <c r="P14" s="93"/>
      <c r="Q14" s="93"/>
    </row>
    <row r="15" spans="1:17" ht="15.75" x14ac:dyDescent="0.2">
      <c r="A15" s="93"/>
      <c r="B15" s="108"/>
      <c r="C15" s="109"/>
      <c r="D15" s="98"/>
      <c r="E15" s="98"/>
      <c r="F15" s="110"/>
      <c r="G15" s="99"/>
      <c r="H15" s="99"/>
      <c r="I15" s="110"/>
      <c r="J15" s="99"/>
      <c r="K15" s="99"/>
      <c r="L15" s="110"/>
      <c r="M15" s="99"/>
      <c r="N15" s="99"/>
      <c r="O15" s="93"/>
      <c r="P15" s="93"/>
      <c r="Q15" s="93"/>
    </row>
    <row r="16" spans="1:17" ht="15.75" x14ac:dyDescent="0.2">
      <c r="A16" s="93"/>
      <c r="B16" s="108"/>
      <c r="C16" s="109"/>
      <c r="D16" s="98"/>
      <c r="E16" s="98"/>
      <c r="F16" s="110"/>
      <c r="G16" s="99"/>
      <c r="H16" s="99"/>
      <c r="I16" s="110"/>
      <c r="J16" s="99"/>
      <c r="K16" s="99"/>
      <c r="L16" s="110"/>
      <c r="M16" s="99"/>
      <c r="N16" s="99"/>
      <c r="O16" s="93"/>
      <c r="P16" s="93"/>
      <c r="Q16" s="93"/>
    </row>
    <row r="17" spans="1:17" ht="15.75" x14ac:dyDescent="0.2">
      <c r="A17" s="93"/>
      <c r="B17" s="108"/>
      <c r="C17" s="109"/>
      <c r="D17" s="98"/>
      <c r="E17" s="98"/>
      <c r="F17" s="110"/>
      <c r="G17" s="99"/>
      <c r="H17" s="99"/>
      <c r="I17" s="110"/>
      <c r="J17" s="99"/>
      <c r="K17" s="99"/>
      <c r="L17" s="110"/>
      <c r="M17" s="99"/>
      <c r="N17" s="99"/>
      <c r="O17" s="93"/>
      <c r="P17" s="93"/>
      <c r="Q17" s="93"/>
    </row>
    <row r="18" spans="1:17" ht="15.75" x14ac:dyDescent="0.2">
      <c r="A18" s="93"/>
      <c r="B18" s="108"/>
      <c r="C18" s="109"/>
      <c r="D18" s="98"/>
      <c r="E18" s="98"/>
      <c r="F18" s="110"/>
      <c r="G18" s="99"/>
      <c r="H18" s="99"/>
      <c r="I18" s="110"/>
      <c r="J18" s="99"/>
      <c r="K18" s="99"/>
      <c r="L18" s="110"/>
      <c r="M18" s="99"/>
      <c r="N18" s="99"/>
      <c r="O18" s="93"/>
      <c r="P18" s="93"/>
      <c r="Q18" s="93"/>
    </row>
    <row r="19" spans="1:17" ht="15.75" x14ac:dyDescent="0.2">
      <c r="A19" s="93"/>
      <c r="B19" s="108"/>
      <c r="C19" s="109"/>
      <c r="D19" s="98"/>
      <c r="E19" s="98"/>
      <c r="F19" s="110"/>
      <c r="G19" s="99"/>
      <c r="H19" s="99"/>
      <c r="I19" s="110"/>
      <c r="J19" s="99"/>
      <c r="K19" s="99"/>
      <c r="L19" s="110"/>
      <c r="M19" s="99"/>
      <c r="N19" s="99"/>
      <c r="O19" s="93"/>
      <c r="P19" s="93"/>
      <c r="Q19" s="93"/>
    </row>
    <row r="20" spans="1:17" ht="15.75" x14ac:dyDescent="0.2">
      <c r="A20" s="93"/>
      <c r="B20" s="108"/>
      <c r="C20" s="109"/>
      <c r="D20" s="98"/>
      <c r="E20" s="98"/>
      <c r="F20" s="107"/>
      <c r="G20" s="99"/>
      <c r="H20" s="99"/>
      <c r="I20" s="107"/>
      <c r="J20" s="99"/>
      <c r="K20" s="99"/>
      <c r="L20" s="107"/>
      <c r="M20" s="99"/>
      <c r="N20" s="99"/>
      <c r="O20" s="93"/>
      <c r="P20" s="93"/>
      <c r="Q20" s="93"/>
    </row>
    <row r="21" spans="1:17" ht="15.75" x14ac:dyDescent="0.2">
      <c r="A21" s="93"/>
      <c r="B21" s="108"/>
      <c r="C21" s="109"/>
      <c r="D21" s="98"/>
      <c r="E21" s="98"/>
      <c r="F21" s="110"/>
      <c r="G21" s="99"/>
      <c r="H21" s="99"/>
      <c r="I21" s="110"/>
      <c r="J21" s="99"/>
      <c r="K21" s="99"/>
      <c r="L21" s="110"/>
      <c r="M21" s="99"/>
      <c r="N21" s="99"/>
      <c r="O21" s="93"/>
      <c r="P21" s="93"/>
      <c r="Q21" s="93"/>
    </row>
    <row r="22" spans="1:17" ht="15.75" x14ac:dyDescent="0.2">
      <c r="A22" s="93"/>
      <c r="B22" s="108"/>
      <c r="C22" s="109"/>
      <c r="D22" s="98"/>
      <c r="E22" s="98"/>
      <c r="F22" s="107"/>
      <c r="G22" s="99"/>
      <c r="H22" s="99"/>
      <c r="I22" s="107"/>
      <c r="J22" s="99"/>
      <c r="K22" s="99"/>
      <c r="L22" s="107"/>
      <c r="M22" s="99"/>
      <c r="N22" s="99"/>
      <c r="O22" s="93"/>
      <c r="P22" s="93"/>
      <c r="Q22" s="93"/>
    </row>
    <row r="23" spans="1:17" ht="15.75" x14ac:dyDescent="0.2">
      <c r="A23" s="93"/>
      <c r="B23" s="108"/>
      <c r="C23" s="109"/>
      <c r="D23" s="98"/>
      <c r="E23" s="98"/>
      <c r="F23" s="110"/>
      <c r="G23" s="99"/>
      <c r="H23" s="99"/>
      <c r="I23" s="110"/>
      <c r="J23" s="99"/>
      <c r="K23" s="99"/>
      <c r="L23" s="110"/>
      <c r="M23" s="99"/>
      <c r="N23" s="99"/>
      <c r="O23" s="93"/>
      <c r="P23" s="93"/>
      <c r="Q23" s="93"/>
    </row>
    <row r="24" spans="1:17" ht="15.75" x14ac:dyDescent="0.2">
      <c r="A24" s="93"/>
      <c r="B24" s="108"/>
      <c r="C24" s="109"/>
      <c r="D24" s="98"/>
      <c r="E24" s="98"/>
      <c r="F24" s="110"/>
      <c r="G24" s="99"/>
      <c r="H24" s="99"/>
      <c r="I24" s="110"/>
      <c r="J24" s="99"/>
      <c r="K24" s="99"/>
      <c r="L24" s="110"/>
      <c r="M24" s="99"/>
      <c r="N24" s="99"/>
      <c r="O24" s="93"/>
      <c r="P24" s="93"/>
      <c r="Q24" s="93"/>
    </row>
    <row r="25" spans="1:17" ht="15.75" x14ac:dyDescent="0.2">
      <c r="A25" s="93"/>
      <c r="B25" s="108"/>
      <c r="C25" s="109"/>
      <c r="D25" s="98"/>
      <c r="E25" s="98"/>
      <c r="F25" s="110"/>
      <c r="G25" s="99"/>
      <c r="H25" s="99"/>
      <c r="I25" s="110"/>
      <c r="J25" s="99"/>
      <c r="K25" s="99"/>
      <c r="L25" s="110"/>
      <c r="M25" s="99"/>
      <c r="N25" s="99"/>
      <c r="O25" s="93"/>
      <c r="P25" s="93"/>
      <c r="Q25" s="93"/>
    </row>
    <row r="26" spans="1:17" ht="15.75" x14ac:dyDescent="0.2">
      <c r="A26" s="93"/>
      <c r="B26" s="108"/>
      <c r="C26" s="109"/>
      <c r="D26" s="98"/>
      <c r="E26" s="98"/>
      <c r="F26" s="110"/>
      <c r="G26" s="99"/>
      <c r="H26" s="99"/>
      <c r="I26" s="110"/>
      <c r="J26" s="99"/>
      <c r="K26" s="99"/>
      <c r="L26" s="110"/>
      <c r="M26" s="99"/>
      <c r="N26" s="99"/>
      <c r="O26" s="93"/>
      <c r="P26" s="93"/>
      <c r="Q26" s="93"/>
    </row>
    <row r="27" spans="1:17" ht="15.75" x14ac:dyDescent="0.2">
      <c r="A27" s="93"/>
      <c r="B27" s="108"/>
      <c r="C27" s="109"/>
      <c r="D27" s="98"/>
      <c r="E27" s="98"/>
      <c r="F27" s="107"/>
      <c r="G27" s="99"/>
      <c r="H27" s="99"/>
      <c r="I27" s="107"/>
      <c r="J27" s="99"/>
      <c r="K27" s="99"/>
      <c r="L27" s="107"/>
      <c r="M27" s="99"/>
      <c r="N27" s="99"/>
      <c r="O27" s="93"/>
      <c r="P27" s="93"/>
      <c r="Q27" s="93"/>
    </row>
    <row r="28" spans="1:17" ht="15.75" x14ac:dyDescent="0.2">
      <c r="A28" s="93"/>
      <c r="B28" s="108"/>
      <c r="C28" s="109"/>
      <c r="D28" s="98"/>
      <c r="E28" s="98"/>
      <c r="F28" s="110"/>
      <c r="G28" s="99"/>
      <c r="H28" s="99"/>
      <c r="I28" s="110"/>
      <c r="J28" s="99"/>
      <c r="K28" s="99"/>
      <c r="L28" s="110"/>
      <c r="M28" s="99"/>
      <c r="N28" s="99"/>
      <c r="O28" s="93"/>
      <c r="P28" s="93"/>
      <c r="Q28" s="93"/>
    </row>
    <row r="29" spans="1:17" ht="15.75" x14ac:dyDescent="0.2">
      <c r="A29" s="93"/>
      <c r="B29" s="108"/>
      <c r="C29" s="109"/>
      <c r="D29" s="98"/>
      <c r="E29" s="98"/>
      <c r="F29" s="110"/>
      <c r="G29" s="99"/>
      <c r="H29" s="99"/>
      <c r="I29" s="110"/>
      <c r="J29" s="99"/>
      <c r="K29" s="99"/>
      <c r="L29" s="110"/>
      <c r="M29" s="99"/>
      <c r="N29" s="99"/>
      <c r="O29" s="93"/>
      <c r="P29" s="93"/>
      <c r="Q29" s="93"/>
    </row>
    <row r="30" spans="1:17" ht="15.75" x14ac:dyDescent="0.2">
      <c r="A30" s="93"/>
      <c r="B30" s="108"/>
      <c r="C30" s="109"/>
      <c r="D30" s="98"/>
      <c r="E30" s="98"/>
      <c r="F30" s="107"/>
      <c r="G30" s="99"/>
      <c r="H30" s="99"/>
      <c r="I30" s="107"/>
      <c r="J30" s="99"/>
      <c r="K30" s="99"/>
      <c r="L30" s="107"/>
      <c r="M30" s="99"/>
      <c r="N30" s="99"/>
      <c r="O30" s="93"/>
      <c r="P30" s="93"/>
      <c r="Q30" s="93"/>
    </row>
    <row r="31" spans="1:17" ht="15.75" x14ac:dyDescent="0.2">
      <c r="A31" s="93"/>
      <c r="B31" s="108"/>
      <c r="C31" s="109"/>
      <c r="D31" s="98"/>
      <c r="E31" s="98"/>
      <c r="F31" s="110"/>
      <c r="G31" s="99"/>
      <c r="H31" s="99"/>
      <c r="I31" s="110"/>
      <c r="J31" s="99"/>
      <c r="K31" s="99"/>
      <c r="L31" s="110"/>
      <c r="M31" s="99"/>
      <c r="N31" s="99"/>
      <c r="O31" s="93"/>
      <c r="P31" s="93"/>
      <c r="Q31" s="93"/>
    </row>
    <row r="32" spans="1:17" ht="15.75" x14ac:dyDescent="0.2">
      <c r="A32" s="93"/>
      <c r="B32" s="108"/>
      <c r="C32" s="109"/>
      <c r="D32" s="98"/>
      <c r="E32" s="98"/>
      <c r="F32" s="110"/>
      <c r="G32" s="99"/>
      <c r="H32" s="99"/>
      <c r="I32" s="110"/>
      <c r="J32" s="99"/>
      <c r="K32" s="99"/>
      <c r="L32" s="110"/>
      <c r="M32" s="99"/>
      <c r="N32" s="99"/>
      <c r="O32" s="93"/>
      <c r="P32" s="93"/>
      <c r="Q32" s="93"/>
    </row>
    <row r="33" spans="1:17" ht="15.75" x14ac:dyDescent="0.2">
      <c r="A33" s="93"/>
      <c r="B33" s="108"/>
      <c r="C33" s="109"/>
      <c r="D33" s="98"/>
      <c r="E33" s="98"/>
      <c r="F33" s="110"/>
      <c r="G33" s="99"/>
      <c r="H33" s="99"/>
      <c r="I33" s="110"/>
      <c r="J33" s="99"/>
      <c r="K33" s="99"/>
      <c r="L33" s="110"/>
      <c r="M33" s="99"/>
      <c r="N33" s="99"/>
      <c r="O33" s="93"/>
      <c r="P33" s="93"/>
      <c r="Q33" s="93"/>
    </row>
    <row r="34" spans="1:17" ht="15.75" x14ac:dyDescent="0.2">
      <c r="A34" s="93"/>
      <c r="B34" s="108"/>
      <c r="C34" s="109"/>
      <c r="D34" s="98"/>
      <c r="E34" s="98"/>
      <c r="F34" s="110"/>
      <c r="G34" s="99"/>
      <c r="H34" s="99"/>
      <c r="I34" s="110"/>
      <c r="J34" s="99"/>
      <c r="K34" s="99"/>
      <c r="L34" s="110"/>
      <c r="M34" s="99"/>
      <c r="N34" s="99"/>
      <c r="O34" s="93"/>
      <c r="P34" s="93"/>
      <c r="Q34" s="93"/>
    </row>
    <row r="35" spans="1:17" ht="15.75" x14ac:dyDescent="0.2">
      <c r="A35" s="93"/>
      <c r="B35" s="108"/>
      <c r="C35" s="109"/>
      <c r="D35" s="98"/>
      <c r="E35" s="98"/>
      <c r="F35" s="110"/>
      <c r="G35" s="99"/>
      <c r="H35" s="99"/>
      <c r="I35" s="110"/>
      <c r="J35" s="99"/>
      <c r="K35" s="99"/>
      <c r="L35" s="110"/>
      <c r="M35" s="99"/>
      <c r="N35" s="99"/>
      <c r="O35" s="93"/>
      <c r="P35" s="93"/>
      <c r="Q35" s="93"/>
    </row>
    <row r="36" spans="1:17" ht="15.75" x14ac:dyDescent="0.2">
      <c r="A36" s="93"/>
      <c r="B36" s="100"/>
      <c r="C36" s="111"/>
      <c r="D36" s="98"/>
      <c r="E36" s="98"/>
      <c r="F36" s="99"/>
      <c r="G36" s="99"/>
      <c r="H36" s="99"/>
      <c r="I36" s="99"/>
      <c r="J36" s="99"/>
      <c r="K36" s="99"/>
      <c r="L36" s="99"/>
      <c r="M36" s="99"/>
      <c r="N36" s="99"/>
      <c r="O36" s="93"/>
      <c r="P36" s="93"/>
      <c r="Q36" s="93"/>
    </row>
    <row r="37" spans="1:17" ht="15.75" x14ac:dyDescent="0.2">
      <c r="A37" s="93"/>
      <c r="B37" s="108"/>
      <c r="C37" s="109"/>
      <c r="D37" s="98"/>
      <c r="E37" s="98"/>
      <c r="F37" s="107"/>
      <c r="G37" s="99"/>
      <c r="H37" s="99"/>
      <c r="I37" s="107"/>
      <c r="J37" s="99"/>
      <c r="K37" s="99"/>
      <c r="L37" s="107"/>
      <c r="M37" s="99"/>
      <c r="N37" s="99"/>
      <c r="O37" s="93"/>
      <c r="P37" s="93"/>
      <c r="Q37" s="93"/>
    </row>
    <row r="38" spans="1:17" ht="15.75" x14ac:dyDescent="0.2">
      <c r="A38" s="93"/>
      <c r="B38" s="108"/>
      <c r="C38" s="109"/>
      <c r="D38" s="98"/>
      <c r="E38" s="98"/>
      <c r="F38" s="110"/>
      <c r="G38" s="99"/>
      <c r="H38" s="99"/>
      <c r="I38" s="110"/>
      <c r="J38" s="99"/>
      <c r="K38" s="99"/>
      <c r="L38" s="110"/>
      <c r="M38" s="99"/>
      <c r="N38" s="99"/>
      <c r="O38" s="93"/>
      <c r="P38" s="93"/>
      <c r="Q38" s="93"/>
    </row>
    <row r="39" spans="1:17" ht="15.75" x14ac:dyDescent="0.2">
      <c r="A39" s="93"/>
      <c r="B39" s="108"/>
      <c r="C39" s="109"/>
      <c r="D39" s="98"/>
      <c r="E39" s="98"/>
      <c r="F39" s="110"/>
      <c r="G39" s="99"/>
      <c r="H39" s="99"/>
      <c r="I39" s="110"/>
      <c r="J39" s="99"/>
      <c r="K39" s="99"/>
      <c r="L39" s="110"/>
      <c r="M39" s="99"/>
      <c r="N39" s="99"/>
      <c r="O39" s="93"/>
      <c r="P39" s="93"/>
      <c r="Q39" s="93"/>
    </row>
    <row r="40" spans="1:17" ht="15.75" x14ac:dyDescent="0.2">
      <c r="A40" s="93"/>
      <c r="B40" s="108"/>
      <c r="C40" s="109"/>
      <c r="D40" s="98"/>
      <c r="E40" s="98"/>
      <c r="F40" s="110"/>
      <c r="G40" s="99"/>
      <c r="H40" s="99"/>
      <c r="I40" s="110"/>
      <c r="J40" s="99"/>
      <c r="K40" s="99"/>
      <c r="L40" s="110"/>
      <c r="M40" s="99"/>
      <c r="N40" s="99"/>
      <c r="O40" s="93"/>
      <c r="P40" s="93"/>
      <c r="Q40" s="93"/>
    </row>
    <row r="41" spans="1:17" ht="15.75" x14ac:dyDescent="0.2">
      <c r="A41" s="93"/>
      <c r="B41" s="108"/>
      <c r="C41" s="109"/>
      <c r="D41" s="98"/>
      <c r="E41" s="98"/>
      <c r="F41" s="107"/>
      <c r="G41" s="99"/>
      <c r="H41" s="99"/>
      <c r="I41" s="107"/>
      <c r="J41" s="99"/>
      <c r="K41" s="99"/>
      <c r="L41" s="107"/>
      <c r="M41" s="99"/>
      <c r="N41" s="99"/>
      <c r="O41" s="93"/>
      <c r="P41" s="93"/>
      <c r="Q41" s="93"/>
    </row>
    <row r="42" spans="1:17" ht="15.75" x14ac:dyDescent="0.2">
      <c r="A42" s="93"/>
      <c r="B42" s="108"/>
      <c r="C42" s="109"/>
      <c r="D42" s="98"/>
      <c r="E42" s="98"/>
      <c r="F42" s="110"/>
      <c r="G42" s="99"/>
      <c r="H42" s="99"/>
      <c r="I42" s="110"/>
      <c r="J42" s="99"/>
      <c r="K42" s="99"/>
      <c r="L42" s="110"/>
      <c r="M42" s="99"/>
      <c r="N42" s="99"/>
      <c r="O42" s="93"/>
      <c r="P42" s="93"/>
      <c r="Q42" s="93"/>
    </row>
    <row r="43" spans="1:17" ht="15.75" x14ac:dyDescent="0.2">
      <c r="A43" s="93"/>
      <c r="B43" s="100"/>
      <c r="C43" s="111"/>
      <c r="D43" s="98"/>
      <c r="E43" s="98"/>
      <c r="F43" s="99"/>
      <c r="G43" s="99"/>
      <c r="H43" s="99"/>
      <c r="I43" s="99"/>
      <c r="J43" s="99"/>
      <c r="K43" s="99"/>
      <c r="L43" s="99"/>
      <c r="M43" s="99"/>
      <c r="N43" s="99"/>
      <c r="O43" s="93"/>
      <c r="P43" s="93"/>
      <c r="Q43" s="93"/>
    </row>
    <row r="44" spans="1:17" ht="15.75" x14ac:dyDescent="0.2">
      <c r="A44" s="93"/>
      <c r="B44" s="108"/>
      <c r="C44" s="109"/>
      <c r="D44" s="98"/>
      <c r="E44" s="98"/>
      <c r="F44" s="107"/>
      <c r="G44" s="99"/>
      <c r="H44" s="99"/>
      <c r="I44" s="107"/>
      <c r="J44" s="99"/>
      <c r="K44" s="99"/>
      <c r="L44" s="107"/>
      <c r="M44" s="99"/>
      <c r="N44" s="99"/>
      <c r="O44" s="93"/>
      <c r="P44" s="93"/>
      <c r="Q44" s="93"/>
    </row>
    <row r="45" spans="1:17" ht="15.75" x14ac:dyDescent="0.2">
      <c r="A45" s="93"/>
      <c r="B45" s="108"/>
      <c r="C45" s="109"/>
      <c r="D45" s="98"/>
      <c r="E45" s="98"/>
      <c r="F45" s="110"/>
      <c r="G45" s="99"/>
      <c r="H45" s="99"/>
      <c r="I45" s="110"/>
      <c r="J45" s="99"/>
      <c r="K45" s="99"/>
      <c r="L45" s="110"/>
      <c r="M45" s="99"/>
      <c r="N45" s="99"/>
      <c r="O45" s="93"/>
      <c r="P45" s="93"/>
      <c r="Q45" s="93"/>
    </row>
    <row r="46" spans="1:17" ht="15.75" x14ac:dyDescent="0.2">
      <c r="A46" s="93"/>
      <c r="B46" s="100"/>
      <c r="C46" s="101"/>
      <c r="D46" s="98"/>
      <c r="E46" s="98"/>
      <c r="F46" s="99"/>
      <c r="G46" s="99"/>
      <c r="H46" s="99"/>
      <c r="I46" s="99"/>
      <c r="J46" s="99"/>
      <c r="K46" s="99"/>
      <c r="L46" s="99"/>
      <c r="M46" s="99"/>
      <c r="N46" s="99"/>
      <c r="O46" s="93"/>
      <c r="P46" s="93"/>
      <c r="Q46" s="93"/>
    </row>
    <row r="47" spans="1:17" ht="15.75" x14ac:dyDescent="0.2">
      <c r="A47" s="93"/>
      <c r="B47" s="108"/>
      <c r="C47" s="109"/>
      <c r="D47" s="98"/>
      <c r="E47" s="98"/>
      <c r="F47" s="107"/>
      <c r="G47" s="99"/>
      <c r="H47" s="99"/>
      <c r="I47" s="107"/>
      <c r="J47" s="99"/>
      <c r="K47" s="99"/>
      <c r="L47" s="107"/>
      <c r="M47" s="99"/>
      <c r="N47" s="99"/>
      <c r="O47" s="93"/>
      <c r="P47" s="93"/>
      <c r="Q47" s="93"/>
    </row>
    <row r="48" spans="1:17" ht="15.75" x14ac:dyDescent="0.2">
      <c r="A48" s="93"/>
      <c r="B48" s="108"/>
      <c r="C48" s="109"/>
      <c r="D48" s="98"/>
      <c r="E48" s="98"/>
      <c r="F48" s="110"/>
      <c r="G48" s="99"/>
      <c r="H48" s="99"/>
      <c r="I48" s="110"/>
      <c r="J48" s="99"/>
      <c r="K48" s="99"/>
      <c r="L48" s="110"/>
      <c r="M48" s="99"/>
      <c r="N48" s="99"/>
      <c r="O48" s="93"/>
      <c r="P48" s="93"/>
      <c r="Q48" s="93"/>
    </row>
    <row r="49" spans="1:17" ht="15.75" x14ac:dyDescent="0.2">
      <c r="A49" s="93"/>
      <c r="B49" s="108"/>
      <c r="C49" s="109"/>
      <c r="D49" s="98"/>
      <c r="E49" s="98"/>
      <c r="F49" s="110"/>
      <c r="G49" s="99"/>
      <c r="H49" s="99"/>
      <c r="I49" s="110"/>
      <c r="J49" s="99"/>
      <c r="K49" s="99"/>
      <c r="L49" s="110"/>
      <c r="M49" s="99"/>
      <c r="N49" s="99"/>
      <c r="O49" s="93"/>
      <c r="P49" s="93"/>
      <c r="Q49" s="93"/>
    </row>
    <row r="50" spans="1:17" ht="15.75" x14ac:dyDescent="0.2">
      <c r="A50" s="93"/>
      <c r="B50" s="108"/>
      <c r="C50" s="109"/>
      <c r="D50" s="98"/>
      <c r="E50" s="98"/>
      <c r="F50" s="110"/>
      <c r="G50" s="99"/>
      <c r="H50" s="99"/>
      <c r="I50" s="110"/>
      <c r="J50" s="99"/>
      <c r="K50" s="99"/>
      <c r="L50" s="110"/>
      <c r="M50" s="99"/>
      <c r="N50" s="99"/>
      <c r="O50" s="93"/>
      <c r="P50" s="93"/>
      <c r="Q50" s="93"/>
    </row>
    <row r="51" spans="1:17" ht="15.75" x14ac:dyDescent="0.2">
      <c r="A51" s="93"/>
      <c r="B51" s="108"/>
      <c r="C51" s="109"/>
      <c r="D51" s="98"/>
      <c r="E51" s="98"/>
      <c r="F51" s="110"/>
      <c r="G51" s="99"/>
      <c r="H51" s="99"/>
      <c r="I51" s="110"/>
      <c r="J51" s="99"/>
      <c r="K51" s="99"/>
      <c r="L51" s="110"/>
      <c r="M51" s="99"/>
      <c r="N51" s="99"/>
      <c r="O51" s="93"/>
      <c r="P51" s="93"/>
      <c r="Q51" s="93"/>
    </row>
    <row r="52" spans="1:17" ht="15.75" x14ac:dyDescent="0.2">
      <c r="A52" s="93"/>
      <c r="B52" s="108"/>
      <c r="C52" s="109"/>
      <c r="D52" s="98"/>
      <c r="E52" s="98"/>
      <c r="F52" s="110"/>
      <c r="G52" s="99"/>
      <c r="H52" s="99"/>
      <c r="I52" s="110"/>
      <c r="J52" s="99"/>
      <c r="K52" s="99"/>
      <c r="L52" s="110"/>
      <c r="M52" s="99"/>
      <c r="N52" s="99"/>
      <c r="O52" s="93"/>
      <c r="P52" s="93"/>
      <c r="Q52" s="93"/>
    </row>
    <row r="53" spans="1:17" ht="15.75" x14ac:dyDescent="0.2">
      <c r="A53" s="93"/>
      <c r="B53" s="108"/>
      <c r="C53" s="109"/>
      <c r="D53" s="98"/>
      <c r="E53" s="98"/>
      <c r="F53" s="110"/>
      <c r="G53" s="99"/>
      <c r="H53" s="99"/>
      <c r="I53" s="110"/>
      <c r="J53" s="99"/>
      <c r="K53" s="99"/>
      <c r="L53" s="110"/>
      <c r="M53" s="99"/>
      <c r="N53" s="99"/>
      <c r="O53" s="93"/>
      <c r="P53" s="93"/>
      <c r="Q53" s="93"/>
    </row>
    <row r="54" spans="1:17" ht="15.75" x14ac:dyDescent="0.2">
      <c r="A54" s="93"/>
      <c r="B54" s="108"/>
      <c r="C54" s="109"/>
      <c r="D54" s="98"/>
      <c r="E54" s="98"/>
      <c r="F54" s="107"/>
      <c r="G54" s="99"/>
      <c r="H54" s="99"/>
      <c r="I54" s="107"/>
      <c r="J54" s="99"/>
      <c r="K54" s="99"/>
      <c r="L54" s="107"/>
      <c r="M54" s="99"/>
      <c r="N54" s="99"/>
      <c r="O54" s="93"/>
      <c r="P54" s="93"/>
      <c r="Q54" s="93"/>
    </row>
    <row r="55" spans="1:17" ht="15.75" x14ac:dyDescent="0.2">
      <c r="A55" s="93"/>
      <c r="B55" s="108"/>
      <c r="C55" s="109"/>
      <c r="D55" s="98"/>
      <c r="E55" s="98"/>
      <c r="F55" s="110"/>
      <c r="G55" s="99"/>
      <c r="H55" s="99"/>
      <c r="I55" s="110"/>
      <c r="J55" s="99"/>
      <c r="K55" s="99"/>
      <c r="L55" s="110"/>
      <c r="M55" s="99"/>
      <c r="N55" s="99"/>
      <c r="O55" s="93"/>
      <c r="P55" s="93"/>
      <c r="Q55" s="93"/>
    </row>
    <row r="56" spans="1:17" ht="15.75" x14ac:dyDescent="0.2">
      <c r="A56" s="93"/>
      <c r="B56" s="108"/>
      <c r="C56" s="109"/>
      <c r="D56" s="98"/>
      <c r="E56" s="98"/>
      <c r="F56" s="110"/>
      <c r="G56" s="99"/>
      <c r="H56" s="99"/>
      <c r="I56" s="110"/>
      <c r="J56" s="99"/>
      <c r="K56" s="99"/>
      <c r="L56" s="110"/>
      <c r="M56" s="99"/>
      <c r="N56" s="99"/>
      <c r="O56" s="93"/>
      <c r="P56" s="93"/>
      <c r="Q56" s="93"/>
    </row>
    <row r="57" spans="1:17" ht="15.75" x14ac:dyDescent="0.2">
      <c r="A57" s="93"/>
      <c r="B57" s="108"/>
      <c r="C57" s="109"/>
      <c r="D57" s="98"/>
      <c r="E57" s="98"/>
      <c r="F57" s="110"/>
      <c r="G57" s="99"/>
      <c r="H57" s="99"/>
      <c r="I57" s="110"/>
      <c r="J57" s="99"/>
      <c r="K57" s="99"/>
      <c r="L57" s="110"/>
      <c r="M57" s="99"/>
      <c r="N57" s="99"/>
      <c r="O57" s="93"/>
      <c r="P57" s="93"/>
      <c r="Q57" s="93"/>
    </row>
    <row r="58" spans="1:17" ht="15.75" x14ac:dyDescent="0.2">
      <c r="A58" s="93"/>
      <c r="B58" s="108"/>
      <c r="C58" s="109"/>
      <c r="D58" s="98"/>
      <c r="E58" s="98"/>
      <c r="F58" s="110"/>
      <c r="G58" s="99"/>
      <c r="H58" s="99"/>
      <c r="I58" s="110"/>
      <c r="J58" s="99"/>
      <c r="K58" s="99"/>
      <c r="L58" s="110"/>
      <c r="M58" s="99"/>
      <c r="N58" s="99"/>
      <c r="O58" s="93"/>
      <c r="P58" s="93"/>
      <c r="Q58" s="93"/>
    </row>
    <row r="59" spans="1:17" ht="15.75" x14ac:dyDescent="0.2">
      <c r="A59" s="93"/>
      <c r="B59" s="108"/>
      <c r="C59" s="109"/>
      <c r="D59" s="98"/>
      <c r="E59" s="98"/>
      <c r="F59" s="110"/>
      <c r="G59" s="99"/>
      <c r="H59" s="99"/>
      <c r="I59" s="110"/>
      <c r="J59" s="99"/>
      <c r="K59" s="99"/>
      <c r="L59" s="110"/>
      <c r="M59" s="99"/>
      <c r="N59" s="99"/>
      <c r="O59" s="93"/>
      <c r="P59" s="93"/>
      <c r="Q59" s="93"/>
    </row>
    <row r="60" spans="1:17" ht="15.75" x14ac:dyDescent="0.2">
      <c r="A60" s="93"/>
      <c r="B60" s="108"/>
      <c r="C60" s="109"/>
      <c r="D60" s="98"/>
      <c r="E60" s="98"/>
      <c r="F60" s="110"/>
      <c r="G60" s="99"/>
      <c r="H60" s="99"/>
      <c r="I60" s="110"/>
      <c r="J60" s="99"/>
      <c r="K60" s="99"/>
      <c r="L60" s="110"/>
      <c r="M60" s="99"/>
      <c r="N60" s="99"/>
      <c r="O60" s="93"/>
      <c r="P60" s="93"/>
      <c r="Q60" s="93"/>
    </row>
    <row r="61" spans="1:17" ht="15.75" x14ac:dyDescent="0.2">
      <c r="A61" s="93"/>
      <c r="B61" s="108"/>
      <c r="C61" s="109"/>
      <c r="D61" s="98"/>
      <c r="E61" s="98"/>
      <c r="F61" s="110"/>
      <c r="G61" s="99"/>
      <c r="H61" s="99"/>
      <c r="I61" s="110"/>
      <c r="J61" s="99"/>
      <c r="K61" s="99"/>
      <c r="L61" s="110"/>
      <c r="M61" s="99"/>
      <c r="N61" s="99"/>
      <c r="O61" s="93"/>
      <c r="P61" s="93"/>
      <c r="Q61" s="93"/>
    </row>
    <row r="62" spans="1:17" ht="15.75" x14ac:dyDescent="0.2">
      <c r="A62" s="93"/>
      <c r="B62" s="108"/>
      <c r="C62" s="109"/>
      <c r="D62" s="98"/>
      <c r="E62" s="98"/>
      <c r="F62" s="110"/>
      <c r="G62" s="99"/>
      <c r="H62" s="99"/>
      <c r="I62" s="110"/>
      <c r="J62" s="99"/>
      <c r="K62" s="99"/>
      <c r="L62" s="110"/>
      <c r="M62" s="99"/>
      <c r="N62" s="99"/>
      <c r="O62" s="93"/>
      <c r="P62" s="93"/>
      <c r="Q62" s="93"/>
    </row>
    <row r="63" spans="1:17" ht="15.75" x14ac:dyDescent="0.2">
      <c r="A63" s="93"/>
      <c r="B63" s="102"/>
      <c r="C63" s="101"/>
      <c r="D63" s="98"/>
      <c r="E63" s="98"/>
      <c r="F63" s="99"/>
      <c r="G63" s="99"/>
      <c r="H63" s="99"/>
      <c r="I63" s="99"/>
      <c r="J63" s="99"/>
      <c r="K63" s="99"/>
      <c r="L63" s="99"/>
      <c r="M63" s="99"/>
      <c r="N63" s="99"/>
      <c r="O63" s="93"/>
      <c r="P63" s="93"/>
      <c r="Q63" s="93"/>
    </row>
    <row r="64" spans="1:17" ht="15.75" x14ac:dyDescent="0.2">
      <c r="A64" s="93"/>
      <c r="B64" s="103"/>
      <c r="C64" s="101"/>
      <c r="D64" s="104"/>
      <c r="E64" s="104"/>
      <c r="F64" s="99"/>
      <c r="G64" s="99"/>
      <c r="H64" s="99"/>
      <c r="I64" s="99"/>
      <c r="J64" s="99"/>
      <c r="K64" s="99"/>
      <c r="L64" s="99"/>
      <c r="M64" s="99"/>
      <c r="N64" s="99"/>
      <c r="O64" s="93"/>
      <c r="P64" s="93"/>
      <c r="Q64" s="93"/>
    </row>
  </sheetData>
  <mergeCells count="7">
    <mergeCell ref="L3:N3"/>
    <mergeCell ref="B3:B4"/>
    <mergeCell ref="C3:C4"/>
    <mergeCell ref="D3:D4"/>
    <mergeCell ref="E3:E4"/>
    <mergeCell ref="F3:H3"/>
    <mergeCell ref="I3:K3"/>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7"/>
  <dimension ref="A1:G64"/>
  <sheetViews>
    <sheetView workbookViewId="0">
      <selection activeCell="V22" sqref="V22"/>
    </sheetView>
  </sheetViews>
  <sheetFormatPr baseColWidth="10" defaultRowHeight="12.75" x14ac:dyDescent="0.2"/>
  <sheetData>
    <row r="1" spans="1:7" ht="23.25" x14ac:dyDescent="0.2">
      <c r="A1" s="94"/>
      <c r="B1" s="94"/>
      <c r="C1" s="94"/>
      <c r="D1" s="94"/>
      <c r="E1" s="94"/>
      <c r="F1" s="94"/>
      <c r="G1" s="94"/>
    </row>
    <row r="2" spans="1:7" ht="23.25" x14ac:dyDescent="0.2">
      <c r="B2" s="94" t="s">
        <v>275</v>
      </c>
    </row>
    <row r="3" spans="1:7" ht="15" x14ac:dyDescent="0.2">
      <c r="B3" s="188" t="s">
        <v>0</v>
      </c>
      <c r="C3" s="188" t="s">
        <v>1</v>
      </c>
      <c r="D3" s="188" t="s">
        <v>271</v>
      </c>
      <c r="E3" s="188"/>
      <c r="F3" s="188"/>
    </row>
    <row r="4" spans="1:7" ht="30" x14ac:dyDescent="0.2">
      <c r="B4" s="188"/>
      <c r="C4" s="188"/>
      <c r="D4" s="97" t="s">
        <v>272</v>
      </c>
      <c r="E4" s="96" t="s">
        <v>273</v>
      </c>
      <c r="F4" s="96" t="s">
        <v>274</v>
      </c>
    </row>
    <row r="5" spans="1:7" ht="15.75" x14ac:dyDescent="0.2">
      <c r="B5" s="112"/>
      <c r="C5" s="113"/>
      <c r="D5" s="112"/>
      <c r="E5" s="114"/>
      <c r="F5" s="115"/>
    </row>
    <row r="6" spans="1:7" ht="15.75" x14ac:dyDescent="0.2">
      <c r="B6" s="112"/>
      <c r="C6" s="113"/>
      <c r="D6" s="112"/>
      <c r="E6" s="112"/>
      <c r="F6" s="115"/>
    </row>
    <row r="7" spans="1:7" ht="15.75" x14ac:dyDescent="0.2">
      <c r="B7" s="112"/>
      <c r="C7" s="113"/>
      <c r="D7" s="112"/>
      <c r="E7" s="112"/>
      <c r="F7" s="115"/>
    </row>
    <row r="8" spans="1:7" ht="15.75" x14ac:dyDescent="0.2">
      <c r="B8" s="116"/>
      <c r="C8" s="113"/>
      <c r="D8" s="116"/>
      <c r="E8" s="116"/>
      <c r="F8" s="115"/>
    </row>
    <row r="9" spans="1:7" ht="15.75" x14ac:dyDescent="0.2">
      <c r="B9" s="116"/>
      <c r="C9" s="113"/>
      <c r="D9" s="116"/>
      <c r="E9" s="116"/>
      <c r="F9" s="115"/>
    </row>
    <row r="10" spans="1:7" ht="15.75" x14ac:dyDescent="0.2">
      <c r="B10" s="116"/>
      <c r="C10" s="113"/>
      <c r="D10" s="116"/>
      <c r="E10" s="116"/>
      <c r="F10" s="115"/>
    </row>
    <row r="11" spans="1:7" ht="15.75" x14ac:dyDescent="0.2">
      <c r="B11" s="116"/>
      <c r="C11" s="113"/>
      <c r="D11" s="116"/>
      <c r="E11" s="116"/>
      <c r="F11" s="115"/>
    </row>
    <row r="12" spans="1:7" ht="15.75" x14ac:dyDescent="0.2">
      <c r="B12" s="116"/>
      <c r="C12" s="113"/>
      <c r="D12" s="116"/>
      <c r="E12" s="116"/>
      <c r="F12" s="115"/>
    </row>
    <row r="13" spans="1:7" ht="15.75" x14ac:dyDescent="0.2">
      <c r="B13" s="116"/>
      <c r="C13" s="113"/>
      <c r="D13" s="116"/>
      <c r="E13" s="116"/>
      <c r="F13" s="115"/>
    </row>
    <row r="14" spans="1:7" ht="15.75" x14ac:dyDescent="0.2">
      <c r="B14" s="116"/>
      <c r="C14" s="113"/>
      <c r="D14" s="116"/>
      <c r="E14" s="116"/>
      <c r="F14" s="115"/>
    </row>
    <row r="15" spans="1:7" ht="15.75" x14ac:dyDescent="0.2">
      <c r="B15" s="116"/>
      <c r="C15" s="113"/>
      <c r="D15" s="116"/>
      <c r="E15" s="116"/>
      <c r="F15" s="115"/>
    </row>
    <row r="16" spans="1:7" ht="15.75" x14ac:dyDescent="0.2">
      <c r="B16" s="116"/>
      <c r="C16" s="113"/>
      <c r="D16" s="116"/>
      <c r="E16" s="116"/>
      <c r="F16" s="115"/>
    </row>
    <row r="17" spans="2:6" ht="15.75" x14ac:dyDescent="0.2">
      <c r="B17" s="116"/>
      <c r="C17" s="113"/>
      <c r="D17" s="116"/>
      <c r="E17" s="116"/>
      <c r="F17" s="115"/>
    </row>
    <row r="18" spans="2:6" ht="15.75" x14ac:dyDescent="0.2">
      <c r="B18" s="116"/>
      <c r="C18" s="113"/>
      <c r="D18" s="116"/>
      <c r="E18" s="116"/>
      <c r="F18" s="115"/>
    </row>
    <row r="19" spans="2:6" ht="15.75" x14ac:dyDescent="0.2">
      <c r="B19" s="116"/>
      <c r="C19" s="113"/>
      <c r="D19" s="116"/>
      <c r="E19" s="116"/>
      <c r="F19" s="115"/>
    </row>
    <row r="20" spans="2:6" ht="15.75" x14ac:dyDescent="0.2">
      <c r="B20" s="116"/>
      <c r="C20" s="113"/>
      <c r="D20" s="116"/>
      <c r="E20" s="116"/>
      <c r="F20" s="115"/>
    </row>
    <row r="21" spans="2:6" ht="15.75" x14ac:dyDescent="0.2">
      <c r="B21" s="116"/>
      <c r="C21" s="113"/>
      <c r="D21" s="116"/>
      <c r="E21" s="116"/>
      <c r="F21" s="115"/>
    </row>
    <row r="22" spans="2:6" ht="15.75" x14ac:dyDescent="0.2">
      <c r="B22" s="116"/>
      <c r="C22" s="113"/>
      <c r="D22" s="116"/>
      <c r="E22" s="116"/>
      <c r="F22" s="115"/>
    </row>
    <row r="23" spans="2:6" ht="15.75" x14ac:dyDescent="0.2">
      <c r="B23" s="116"/>
      <c r="C23" s="113"/>
      <c r="D23" s="116"/>
      <c r="E23" s="116"/>
      <c r="F23" s="115"/>
    </row>
    <row r="24" spans="2:6" ht="15.75" x14ac:dyDescent="0.2">
      <c r="B24" s="116"/>
      <c r="C24" s="113"/>
      <c r="D24" s="116"/>
      <c r="E24" s="116"/>
      <c r="F24" s="115"/>
    </row>
    <row r="25" spans="2:6" ht="15.75" x14ac:dyDescent="0.2">
      <c r="B25" s="116"/>
      <c r="C25" s="113"/>
      <c r="D25" s="116"/>
      <c r="E25" s="116"/>
      <c r="F25" s="115"/>
    </row>
    <row r="26" spans="2:6" ht="15.75" x14ac:dyDescent="0.2">
      <c r="B26" s="116"/>
      <c r="C26" s="113"/>
      <c r="D26" s="116"/>
      <c r="E26" s="116"/>
      <c r="F26" s="115"/>
    </row>
    <row r="27" spans="2:6" ht="15.75" x14ac:dyDescent="0.2">
      <c r="B27" s="116"/>
      <c r="C27" s="113"/>
      <c r="D27" s="116"/>
      <c r="E27" s="116"/>
      <c r="F27" s="115"/>
    </row>
    <row r="28" spans="2:6" ht="15.75" x14ac:dyDescent="0.2">
      <c r="B28" s="116"/>
      <c r="C28" s="113"/>
      <c r="D28" s="116"/>
      <c r="E28" s="116"/>
      <c r="F28" s="115"/>
    </row>
    <row r="29" spans="2:6" ht="15.75" x14ac:dyDescent="0.2">
      <c r="B29" s="116"/>
      <c r="C29" s="113"/>
      <c r="D29" s="116"/>
      <c r="E29" s="116"/>
      <c r="F29" s="115"/>
    </row>
    <row r="30" spans="2:6" ht="15.75" x14ac:dyDescent="0.2">
      <c r="B30" s="116"/>
      <c r="C30" s="113"/>
      <c r="D30" s="116"/>
      <c r="E30" s="116"/>
      <c r="F30" s="115"/>
    </row>
    <row r="31" spans="2:6" ht="15.75" x14ac:dyDescent="0.2">
      <c r="B31" s="116"/>
      <c r="C31" s="113"/>
      <c r="D31" s="116"/>
      <c r="E31" s="116"/>
      <c r="F31" s="115"/>
    </row>
    <row r="32" spans="2:6" ht="15.75" x14ac:dyDescent="0.2">
      <c r="B32" s="116"/>
      <c r="C32" s="113"/>
      <c r="D32" s="116"/>
      <c r="E32" s="116"/>
      <c r="F32" s="115"/>
    </row>
    <row r="33" spans="2:6" ht="15.75" x14ac:dyDescent="0.2">
      <c r="B33" s="116"/>
      <c r="C33" s="113"/>
      <c r="D33" s="116"/>
      <c r="E33" s="116"/>
      <c r="F33" s="115"/>
    </row>
    <row r="34" spans="2:6" ht="15.75" x14ac:dyDescent="0.2">
      <c r="B34" s="116"/>
      <c r="C34" s="113"/>
      <c r="D34" s="116"/>
      <c r="E34" s="116"/>
      <c r="F34" s="115"/>
    </row>
    <row r="35" spans="2:6" ht="15.75" x14ac:dyDescent="0.2">
      <c r="B35" s="116"/>
      <c r="C35" s="113"/>
      <c r="D35" s="116"/>
      <c r="E35" s="116"/>
      <c r="F35" s="115"/>
    </row>
    <row r="36" spans="2:6" ht="15.75" x14ac:dyDescent="0.2">
      <c r="B36" s="117"/>
      <c r="C36" s="113"/>
      <c r="D36" s="117"/>
      <c r="E36" s="117"/>
      <c r="F36" s="115"/>
    </row>
    <row r="37" spans="2:6" ht="15.75" x14ac:dyDescent="0.2">
      <c r="B37" s="116"/>
      <c r="C37" s="113"/>
      <c r="D37" s="116"/>
      <c r="E37" s="116"/>
      <c r="F37" s="115"/>
    </row>
    <row r="38" spans="2:6" ht="15.75" x14ac:dyDescent="0.2">
      <c r="B38" s="116"/>
      <c r="C38" s="113"/>
      <c r="D38" s="116"/>
      <c r="E38" s="116"/>
      <c r="F38" s="115"/>
    </row>
    <row r="39" spans="2:6" ht="15.75" x14ac:dyDescent="0.2">
      <c r="B39" s="116"/>
      <c r="C39" s="113"/>
      <c r="D39" s="116"/>
      <c r="E39" s="116"/>
      <c r="F39" s="115"/>
    </row>
    <row r="40" spans="2:6" ht="15.75" x14ac:dyDescent="0.2">
      <c r="B40" s="116"/>
      <c r="C40" s="113"/>
      <c r="D40" s="116"/>
      <c r="E40" s="116"/>
      <c r="F40" s="115"/>
    </row>
    <row r="41" spans="2:6" ht="15.75" x14ac:dyDescent="0.2">
      <c r="B41" s="116"/>
      <c r="C41" s="113"/>
      <c r="D41" s="116"/>
      <c r="E41" s="116"/>
      <c r="F41" s="115"/>
    </row>
    <row r="42" spans="2:6" ht="15.75" x14ac:dyDescent="0.2">
      <c r="B42" s="116"/>
      <c r="C42" s="113"/>
      <c r="D42" s="116"/>
      <c r="E42" s="116"/>
      <c r="F42" s="115"/>
    </row>
    <row r="43" spans="2:6" ht="15.75" x14ac:dyDescent="0.2">
      <c r="B43" s="117"/>
      <c r="C43" s="113"/>
      <c r="D43" s="117"/>
      <c r="E43" s="117"/>
      <c r="F43" s="115"/>
    </row>
    <row r="44" spans="2:6" ht="15.75" x14ac:dyDescent="0.2">
      <c r="B44" s="116"/>
      <c r="C44" s="113"/>
      <c r="D44" s="116"/>
      <c r="E44" s="116"/>
      <c r="F44" s="115"/>
    </row>
    <row r="45" spans="2:6" ht="15.75" x14ac:dyDescent="0.2">
      <c r="B45" s="116"/>
      <c r="C45" s="113"/>
      <c r="D45" s="116"/>
      <c r="E45" s="116"/>
      <c r="F45" s="115"/>
    </row>
    <row r="46" spans="2:6" ht="15.75" x14ac:dyDescent="0.2">
      <c r="B46" s="117"/>
      <c r="C46" s="113"/>
      <c r="D46" s="117"/>
      <c r="E46" s="117"/>
      <c r="F46" s="115"/>
    </row>
    <row r="47" spans="2:6" ht="15.75" x14ac:dyDescent="0.2">
      <c r="B47" s="116"/>
      <c r="C47" s="113"/>
      <c r="D47" s="116"/>
      <c r="E47" s="114"/>
      <c r="F47" s="115"/>
    </row>
    <row r="48" spans="2:6" ht="15.75" x14ac:dyDescent="0.2">
      <c r="B48" s="116"/>
      <c r="C48" s="113"/>
      <c r="D48" s="116"/>
      <c r="E48" s="118"/>
      <c r="F48" s="115"/>
    </row>
    <row r="49" spans="2:6" ht="15.75" x14ac:dyDescent="0.2">
      <c r="B49" s="113"/>
      <c r="C49" s="113"/>
      <c r="D49" s="113"/>
      <c r="E49" s="115"/>
      <c r="F49" s="115"/>
    </row>
    <row r="50" spans="2:6" ht="15.75" x14ac:dyDescent="0.2">
      <c r="B50" s="113"/>
      <c r="C50" s="113"/>
      <c r="D50" s="113"/>
      <c r="E50" s="115"/>
      <c r="F50" s="115"/>
    </row>
    <row r="51" spans="2:6" ht="15.75" x14ac:dyDescent="0.2">
      <c r="B51" s="116"/>
      <c r="C51" s="113"/>
      <c r="D51" s="116"/>
      <c r="E51" s="114"/>
      <c r="F51" s="115"/>
    </row>
    <row r="52" spans="2:6" ht="15.75" x14ac:dyDescent="0.2">
      <c r="B52" s="116"/>
      <c r="C52" s="113"/>
      <c r="D52" s="116"/>
      <c r="E52" s="118"/>
      <c r="F52" s="115"/>
    </row>
    <row r="53" spans="2:6" ht="15.75" x14ac:dyDescent="0.2">
      <c r="B53" s="113"/>
      <c r="C53" s="113"/>
      <c r="D53" s="113"/>
      <c r="E53" s="115"/>
      <c r="F53" s="115"/>
    </row>
    <row r="54" spans="2:6" ht="15.75" x14ac:dyDescent="0.2">
      <c r="B54" s="116"/>
      <c r="C54" s="113"/>
      <c r="D54" s="116"/>
      <c r="E54" s="114"/>
      <c r="F54" s="115"/>
    </row>
    <row r="55" spans="2:6" ht="15.75" x14ac:dyDescent="0.2">
      <c r="B55" s="116"/>
      <c r="C55" s="113"/>
      <c r="D55" s="116"/>
      <c r="E55" s="118"/>
      <c r="F55" s="115"/>
    </row>
    <row r="56" spans="2:6" ht="15.75" x14ac:dyDescent="0.2">
      <c r="B56" s="116"/>
      <c r="C56" s="113"/>
      <c r="D56" s="116"/>
      <c r="E56" s="118"/>
      <c r="F56" s="115"/>
    </row>
    <row r="57" spans="2:6" ht="15.75" x14ac:dyDescent="0.2">
      <c r="B57" s="116"/>
      <c r="C57" s="113"/>
      <c r="D57" s="116"/>
      <c r="E57" s="116"/>
      <c r="F57" s="115"/>
    </row>
    <row r="58" spans="2:6" ht="15.75" x14ac:dyDescent="0.2">
      <c r="B58" s="116"/>
      <c r="C58" s="113"/>
      <c r="D58" s="116"/>
      <c r="E58" s="116"/>
      <c r="F58" s="115"/>
    </row>
    <row r="59" spans="2:6" ht="15.75" x14ac:dyDescent="0.2">
      <c r="B59" s="116"/>
      <c r="C59" s="113"/>
      <c r="D59" s="116"/>
      <c r="E59" s="116"/>
      <c r="F59" s="115"/>
    </row>
    <row r="60" spans="2:6" ht="15.75" x14ac:dyDescent="0.2">
      <c r="B60" s="116"/>
      <c r="C60" s="113"/>
      <c r="D60" s="116"/>
      <c r="E60" s="116"/>
      <c r="F60" s="115"/>
    </row>
    <row r="61" spans="2:6" ht="15.75" x14ac:dyDescent="0.2">
      <c r="B61" s="116"/>
      <c r="C61" s="113"/>
      <c r="D61" s="116"/>
      <c r="E61" s="116"/>
      <c r="F61" s="115"/>
    </row>
    <row r="62" spans="2:6" ht="15.75" x14ac:dyDescent="0.2">
      <c r="B62" s="116"/>
      <c r="C62" s="113"/>
      <c r="D62" s="116"/>
      <c r="E62" s="116"/>
      <c r="F62" s="115"/>
    </row>
    <row r="63" spans="2:6" ht="15.75" x14ac:dyDescent="0.2">
      <c r="B63" s="119"/>
      <c r="C63" s="113"/>
      <c r="D63" s="117"/>
      <c r="E63" s="115"/>
      <c r="F63" s="115"/>
    </row>
    <row r="64" spans="2:6" ht="15.75" x14ac:dyDescent="0.2">
      <c r="B64" s="120"/>
      <c r="C64" s="121"/>
      <c r="D64" s="117"/>
      <c r="E64" s="117"/>
      <c r="F64" s="115"/>
    </row>
  </sheetData>
  <mergeCells count="3">
    <mergeCell ref="B3:B4"/>
    <mergeCell ref="C3:C4"/>
    <mergeCell ref="D3:F3"/>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02861D98ED9FA94D8497C6614F020B01" ma:contentTypeVersion="0" ma:contentTypeDescription="Crée un document." ma:contentTypeScope="" ma:versionID="96d8d85d0dd537027dbfeb8202df4315">
  <xsd:schema xmlns:xsd="http://www.w3.org/2001/XMLSchema" xmlns:xs="http://www.w3.org/2001/XMLSchema" xmlns:p="http://schemas.microsoft.com/office/2006/metadata/properties" targetNamespace="http://schemas.microsoft.com/office/2006/metadata/properties" ma:root="true" ma:fieldsID="ab09c1ba23edfaa45a5e9d385267c9b5">
    <xsd:element name="properties">
      <xsd:complexType>
        <xsd:sequence>
          <xsd:element name="documentManagement">
            <xsd:complexType>
              <xsd:all/>
            </xsd:complexType>
          </xsd:element>
        </xsd:sequence>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493B4C9B-228A-4F11-91B2-054D53A2740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openxmlformats.org/package/2006/metadata/core-properties"/>
    <ds:schemaRef ds:uri="http://purl.org/dc/elements/1.1/"/>
    <ds:schemaRef ds:uri="http://purl.org/dc/terms/"/>
    <ds:schemaRef ds:uri="http://schemas.microsoft.com/internal/obd"/>
    <ds:schemaRef ds:uri="http://schemas.microsoft.com/office/infopath/2007/PartnerControls"/>
  </ds:schemaRefs>
</ds:datastoreItem>
</file>

<file path=customXml/itemProps2.xml><?xml version="1.0" encoding="utf-8"?>
<ds:datastoreItem xmlns:ds="http://schemas.openxmlformats.org/officeDocument/2006/customXml" ds:itemID="{C3F57EFF-B7A8-4C6F-A01B-79AAA6B6F50E}">
  <ds:schemaRefs>
    <ds:schemaRef ds:uri="http://purl.org/dc/elements/1.1/"/>
    <ds:schemaRef ds:uri="http://purl.org/dc/terms/"/>
    <ds:schemaRef ds:uri="http://www.w3.org/XML/1998/namespace"/>
    <ds:schemaRef ds:uri="http://schemas.microsoft.com/office/2006/metadata/properties"/>
    <ds:schemaRef ds:uri="http://purl.org/dc/dcmitype/"/>
    <ds:schemaRef ds:uri="http://schemas.microsoft.com/office/2006/documentManagement/types"/>
    <ds:schemaRef ds:uri="http://schemas.microsoft.com/office/infopath/2007/PartnerControls"/>
    <ds:schemaRef ds:uri="http://schemas.openxmlformats.org/package/2006/metadata/core-properties"/>
  </ds:schemaRefs>
</ds:datastoreItem>
</file>

<file path=customXml/itemProps3.xml><?xml version="1.0" encoding="utf-8"?>
<ds:datastoreItem xmlns:ds="http://schemas.openxmlformats.org/officeDocument/2006/customXml" ds:itemID="{FCF119E6-2E29-4833-A89A-F45C88489A4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5</vt:i4>
      </vt:variant>
    </vt:vector>
  </HeadingPairs>
  <TitlesOfParts>
    <vt:vector size="14" baseType="lpstr">
      <vt:lpstr>Instruction</vt:lpstr>
      <vt:lpstr>Rappels Incertitude</vt:lpstr>
      <vt:lpstr>Cables</vt:lpstr>
      <vt:lpstr>Element relatif aux mesures (P)</vt:lpstr>
      <vt:lpstr>Détermination état de base (P)</vt:lpstr>
      <vt:lpstr>Element relatif aux mesures (I)</vt:lpstr>
      <vt:lpstr>Détermination état de base (I)</vt:lpstr>
      <vt:lpstr>Exemple Livrable COND</vt:lpstr>
      <vt:lpstr>Exemple Livrable CDG</vt:lpstr>
      <vt:lpstr>Types_câbles</vt:lpstr>
      <vt:lpstr>'Détermination état de base (I)'!Zone_d_impression</vt:lpstr>
      <vt:lpstr>'Détermination état de base (P)'!Zone_d_impression</vt:lpstr>
      <vt:lpstr>'Element relatif aux mesures (I)'!Zone_d_impression</vt:lpstr>
      <vt:lpstr>'Element relatif aux mesures (P)'!Zone_d_impression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 Benjamin CAPEL</dc:creator>
  <cp:lastModifiedBy>DESPRATS Julien</cp:lastModifiedBy>
  <cp:lastPrinted>2007-06-11T15:38:05Z</cp:lastPrinted>
  <dcterms:created xsi:type="dcterms:W3CDTF">2006-12-14T12:50:57Z</dcterms:created>
  <dcterms:modified xsi:type="dcterms:W3CDTF">2020-01-24T08:50:55Z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0x01010002861D98ED9FA94D8497C6614F020B01</vt:lpwstr>
  </property>
</Properties>
</file>